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cha\OneDrive - Skandikon (1)\Valcentralen\Statistik 2026\OA\Q2\"/>
    </mc:Choice>
  </mc:AlternateContent>
  <xr:revisionPtr revIDLastSave="0" documentId="13_ncr:1_{DBB316A6-FD47-4AD0-9F5B-5076068060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2 2026" sheetId="1" r:id="rId1"/>
    <sheet name="fördelning mellan trad &amp; fond" sheetId="5" r:id="rId2"/>
    <sheet name="April" sheetId="2" r:id="rId3"/>
    <sheet name="Maj" sheetId="3" r:id="rId4"/>
    <sheet name="Juni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5" l="1"/>
  <c r="G24" i="5"/>
  <c r="C26" i="3" l="1"/>
  <c r="D26" i="3"/>
  <c r="E26" i="3"/>
  <c r="B26" i="3"/>
  <c r="F18" i="2" l="1"/>
  <c r="G18" i="2"/>
  <c r="F23" i="3"/>
  <c r="G23" i="3"/>
  <c r="F10" i="4"/>
  <c r="G10" i="4"/>
  <c r="F18" i="3"/>
  <c r="G18" i="3"/>
  <c r="G16" i="5"/>
  <c r="G17" i="5"/>
  <c r="G18" i="5"/>
  <c r="G19" i="5"/>
  <c r="G20" i="5"/>
  <c r="G21" i="5"/>
  <c r="G22" i="5"/>
  <c r="G23" i="5"/>
  <c r="G25" i="5"/>
  <c r="G26" i="5"/>
  <c r="G27" i="5"/>
  <c r="G15" i="5"/>
  <c r="F16" i="5"/>
  <c r="F17" i="5"/>
  <c r="F18" i="5"/>
  <c r="F19" i="5"/>
  <c r="F20" i="5"/>
  <c r="F21" i="5"/>
  <c r="F22" i="5"/>
  <c r="F23" i="5"/>
  <c r="F25" i="5"/>
  <c r="F26" i="5"/>
  <c r="F27" i="5"/>
  <c r="F15" i="5"/>
  <c r="G3" i="5"/>
  <c r="G4" i="5"/>
  <c r="G5" i="5"/>
  <c r="G6" i="5"/>
  <c r="G7" i="5"/>
  <c r="G8" i="5"/>
  <c r="G9" i="5"/>
  <c r="G10" i="5"/>
  <c r="G11" i="5"/>
  <c r="G12" i="5"/>
  <c r="G2" i="5"/>
  <c r="F3" i="5"/>
  <c r="F4" i="5"/>
  <c r="F5" i="5"/>
  <c r="F6" i="5"/>
  <c r="F7" i="5"/>
  <c r="F8" i="5"/>
  <c r="F9" i="5"/>
  <c r="F10" i="5"/>
  <c r="F11" i="5"/>
  <c r="F12" i="5"/>
  <c r="F2" i="5"/>
  <c r="E28" i="5" l="1"/>
  <c r="D28" i="5"/>
  <c r="C28" i="5"/>
  <c r="B28" i="5"/>
  <c r="E13" i="5"/>
  <c r="D13" i="5"/>
  <c r="C13" i="5"/>
  <c r="B13" i="5"/>
  <c r="C26" i="4"/>
  <c r="D26" i="4"/>
  <c r="E26" i="4"/>
  <c r="B26" i="4"/>
  <c r="F25" i="4"/>
  <c r="G25" i="4"/>
  <c r="F24" i="3"/>
  <c r="G24" i="3"/>
  <c r="F10" i="2"/>
  <c r="G10" i="2"/>
  <c r="B29" i="5" l="1"/>
  <c r="D29" i="5"/>
  <c r="C29" i="5"/>
  <c r="E29" i="5"/>
  <c r="B26" i="2"/>
  <c r="C26" i="2"/>
  <c r="D26" i="2"/>
  <c r="E26" i="2"/>
  <c r="G22" i="4"/>
  <c r="F22" i="4"/>
  <c r="G8" i="4"/>
  <c r="F8" i="4"/>
  <c r="G21" i="4"/>
  <c r="F21" i="4"/>
  <c r="G13" i="4"/>
  <c r="F13" i="4"/>
  <c r="G5" i="4"/>
  <c r="F5" i="4"/>
  <c r="G2" i="4"/>
  <c r="F2" i="4"/>
  <c r="G20" i="4"/>
  <c r="F20" i="4"/>
  <c r="G14" i="4"/>
  <c r="F14" i="4"/>
  <c r="G24" i="4"/>
  <c r="F24" i="4"/>
  <c r="G23" i="4"/>
  <c r="F23" i="4"/>
  <c r="G17" i="4"/>
  <c r="F17" i="4"/>
  <c r="G19" i="4"/>
  <c r="F19" i="4"/>
  <c r="G9" i="4"/>
  <c r="F9" i="4"/>
  <c r="G15" i="4"/>
  <c r="F15" i="4"/>
  <c r="G7" i="4"/>
  <c r="F7" i="4"/>
  <c r="G18" i="4"/>
  <c r="F18" i="4"/>
  <c r="G16" i="4"/>
  <c r="F16" i="4"/>
  <c r="G11" i="4"/>
  <c r="F11" i="4"/>
  <c r="G3" i="4"/>
  <c r="F3" i="4"/>
  <c r="G4" i="4"/>
  <c r="F4" i="4"/>
  <c r="G12" i="4"/>
  <c r="F12" i="4"/>
  <c r="G6" i="4"/>
  <c r="F6" i="4"/>
  <c r="G21" i="3"/>
  <c r="F21" i="3"/>
  <c r="G8" i="3"/>
  <c r="F8" i="3"/>
  <c r="G12" i="3"/>
  <c r="F12" i="3"/>
  <c r="G5" i="3"/>
  <c r="F5" i="3"/>
  <c r="G2" i="3"/>
  <c r="F2" i="3"/>
  <c r="G19" i="3"/>
  <c r="F19" i="3"/>
  <c r="G13" i="3"/>
  <c r="F13" i="3"/>
  <c r="G25" i="3"/>
  <c r="F25" i="3"/>
  <c r="G22" i="3"/>
  <c r="F22" i="3"/>
  <c r="G16" i="3"/>
  <c r="F16" i="3"/>
  <c r="G14" i="3"/>
  <c r="F14" i="3"/>
  <c r="G7" i="3"/>
  <c r="F7" i="3"/>
  <c r="G17" i="3"/>
  <c r="F17" i="3"/>
  <c r="G15" i="3"/>
  <c r="F15" i="3"/>
  <c r="G10" i="3"/>
  <c r="F10" i="3"/>
  <c r="G9" i="3"/>
  <c r="F9" i="3"/>
  <c r="G3" i="3"/>
  <c r="F3" i="3"/>
  <c r="G4" i="3"/>
  <c r="F4" i="3"/>
  <c r="G11" i="3"/>
  <c r="F11" i="3"/>
  <c r="G6" i="3"/>
  <c r="F6" i="3"/>
  <c r="G23" i="2"/>
  <c r="F23" i="2"/>
  <c r="G8" i="2"/>
  <c r="F8" i="2"/>
  <c r="G22" i="2"/>
  <c r="F22" i="2"/>
  <c r="G13" i="2"/>
  <c r="F13" i="2"/>
  <c r="G5" i="2"/>
  <c r="F5" i="2"/>
  <c r="G2" i="2"/>
  <c r="F2" i="2"/>
  <c r="G21" i="2"/>
  <c r="F21" i="2"/>
  <c r="G14" i="2"/>
  <c r="F14" i="2"/>
  <c r="G25" i="2"/>
  <c r="F25" i="2"/>
  <c r="G24" i="2"/>
  <c r="F24" i="2"/>
  <c r="G17" i="2"/>
  <c r="F17" i="2"/>
  <c r="G20" i="2"/>
  <c r="F20" i="2"/>
  <c r="G15" i="2"/>
  <c r="F15" i="2"/>
  <c r="G7" i="2"/>
  <c r="F7" i="2"/>
  <c r="G19" i="2"/>
  <c r="F19" i="2"/>
  <c r="G16" i="2"/>
  <c r="F16" i="2"/>
  <c r="G11" i="2"/>
  <c r="F11" i="2"/>
  <c r="G9" i="2"/>
  <c r="F9" i="2"/>
  <c r="G3" i="2"/>
  <c r="F3" i="2"/>
  <c r="G4" i="2"/>
  <c r="F4" i="2"/>
  <c r="G12" i="2"/>
  <c r="F12" i="2"/>
  <c r="G6" i="2"/>
  <c r="F6" i="2"/>
  <c r="E26" i="1"/>
  <c r="B26" i="1"/>
  <c r="C26" i="1"/>
  <c r="D26" i="1"/>
</calcChain>
</file>

<file path=xl/sharedStrings.xml><?xml version="1.0" encoding="utf-8"?>
<sst xmlns="http://schemas.openxmlformats.org/spreadsheetml/2006/main" count="169" uniqueCount="41">
  <si>
    <t>Bolagsnamn</t>
  </si>
  <si>
    <t>Antal inflyttade försäkringar</t>
  </si>
  <si>
    <t>Inflyttat Belopp</t>
  </si>
  <si>
    <t>Antal utflyttade försäkringar</t>
  </si>
  <si>
    <t>Utflyttat Belopp</t>
  </si>
  <si>
    <t>Flyttar netto</t>
  </si>
  <si>
    <t>Kapital netto</t>
  </si>
  <si>
    <t>Alecta (Trad)</t>
  </si>
  <si>
    <t>AMF (Fond)</t>
  </si>
  <si>
    <t>AMF (Trad)</t>
  </si>
  <si>
    <t>Folksam (Fond)</t>
  </si>
  <si>
    <t>Folksam (Trad)</t>
  </si>
  <si>
    <t>Folksam LO (Fond)</t>
  </si>
  <si>
    <t>Futur Pension (Fond)</t>
  </si>
  <si>
    <t>Handelsbanken (Fond)</t>
  </si>
  <si>
    <t>Handelsbanken (Trad)</t>
  </si>
  <si>
    <t>KPA (Fond)</t>
  </si>
  <si>
    <t>KPA (Trad)</t>
  </si>
  <si>
    <t>Länsförsäkringar (Fond)</t>
  </si>
  <si>
    <t>Länsförsäkringar (Trad)</t>
  </si>
  <si>
    <t>Lärarfonder (Fond)</t>
  </si>
  <si>
    <t>Nordea (Fond)</t>
  </si>
  <si>
    <t>Nordea (Trad)</t>
  </si>
  <si>
    <t>Nordnet (Fond)</t>
  </si>
  <si>
    <t>SEB (Fond)</t>
  </si>
  <si>
    <t>SEB (Trad)</t>
  </si>
  <si>
    <t>Skandia (Trad)</t>
  </si>
  <si>
    <t>SPP (Fond)</t>
  </si>
  <si>
    <t>SPP (Trad)</t>
  </si>
  <si>
    <t>Swedbank (Fond)</t>
  </si>
  <si>
    <t>Swedbank (Trad)</t>
  </si>
  <si>
    <t>Försäkringsbolag trad</t>
  </si>
  <si>
    <t>Antal flytt in</t>
  </si>
  <si>
    <t>Antal flytt ut</t>
  </si>
  <si>
    <t>Försäkringsbolag fond</t>
  </si>
  <si>
    <t>Totalt</t>
  </si>
  <si>
    <t>Totalt Q2 2026</t>
  </si>
  <si>
    <t>Totalt trad Q2 2026</t>
  </si>
  <si>
    <t>Totalt fond Q2 2026</t>
  </si>
  <si>
    <t>Lärarfonder</t>
  </si>
  <si>
    <t>Nordnet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</si>
</sst>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B4C6E7"/>
      </patternFill>
    </fill>
    <fill>
      <patternFill patternType="solid">
        <fgColor rgb="FF92D050"/>
        <bgColor rgb="FFFFE699"/>
      </patternFill>
    </fill>
    <fill>
      <patternFill patternType="solid">
        <fgColor rgb="FF92D050"/>
        <bgColor rgb="FFB4C6E7"/>
      </patternFill>
    </fill>
    <fill>
      <patternFill patternType="solid">
        <fgColor rgb="FF002060"/>
        <bgColor rgb="FFBFBFBF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" fillId="0" borderId="0"/>
    <xf numFmtId="0" fontId="14" fillId="0" borderId="0"/>
  </cellStyleXfs>
  <cellXfs count="43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6" fillId="0" borderId="0" xfId="0" applyFont="1"/>
    <xf numFmtId="3" fontId="5" fillId="0" borderId="1" xfId="0" applyNumberFormat="1" applyFont="1" applyBorder="1"/>
    <xf numFmtId="0" fontId="8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3" fontId="0" fillId="0" borderId="1" xfId="0" applyNumberFormat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horizontal="right"/>
    </xf>
    <xf numFmtId="3" fontId="8" fillId="2" borderId="2" xfId="0" applyNumberFormat="1" applyFont="1" applyFill="1" applyBorder="1"/>
    <xf numFmtId="0" fontId="10" fillId="2" borderId="2" xfId="0" applyFont="1" applyFill="1" applyBorder="1"/>
    <xf numFmtId="0" fontId="8" fillId="3" borderId="0" xfId="0" applyFont="1" applyFill="1"/>
    <xf numFmtId="0" fontId="8" fillId="3" borderId="2" xfId="0" applyFont="1" applyFill="1" applyBorder="1"/>
    <xf numFmtId="0" fontId="8" fillId="3" borderId="2" xfId="0" applyFont="1" applyFill="1" applyBorder="1" applyAlignment="1">
      <alignment horizontal="right"/>
    </xf>
    <xf numFmtId="0" fontId="8" fillId="4" borderId="2" xfId="0" applyFont="1" applyFill="1" applyBorder="1"/>
    <xf numFmtId="3" fontId="8" fillId="4" borderId="2" xfId="0" applyNumberFormat="1" applyFont="1" applyFill="1" applyBorder="1"/>
    <xf numFmtId="0" fontId="10" fillId="3" borderId="2" xfId="0" applyFont="1" applyFill="1" applyBorder="1"/>
    <xf numFmtId="0" fontId="11" fillId="5" borderId="2" xfId="0" applyFont="1" applyFill="1" applyBorder="1"/>
    <xf numFmtId="3" fontId="11" fillId="5" borderId="2" xfId="0" applyNumberFormat="1" applyFont="1" applyFill="1" applyBorder="1"/>
    <xf numFmtId="0" fontId="12" fillId="5" borderId="2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right"/>
    </xf>
    <xf numFmtId="0" fontId="4" fillId="6" borderId="1" xfId="0" applyFont="1" applyFill="1" applyBorder="1" applyAlignment="1">
      <alignment horizontal="right"/>
    </xf>
    <xf numFmtId="0" fontId="4" fillId="6" borderId="1" xfId="0" applyFont="1" applyFill="1" applyBorder="1"/>
    <xf numFmtId="3" fontId="4" fillId="6" borderId="1" xfId="0" applyNumberFormat="1" applyFont="1" applyFill="1" applyBorder="1"/>
    <xf numFmtId="0" fontId="6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7" fillId="6" borderId="1" xfId="0" applyFont="1" applyFill="1" applyBorder="1"/>
    <xf numFmtId="3" fontId="7" fillId="6" borderId="1" xfId="0" applyNumberFormat="1" applyFont="1" applyFill="1" applyBorder="1"/>
    <xf numFmtId="3" fontId="4" fillId="6" borderId="1" xfId="0" applyNumberFormat="1" applyFont="1" applyFill="1" applyBorder="1" applyAlignment="1">
      <alignment horizontal="right"/>
    </xf>
    <xf numFmtId="3" fontId="6" fillId="6" borderId="1" xfId="0" applyNumberFormat="1" applyFont="1" applyFill="1" applyBorder="1"/>
    <xf numFmtId="164" fontId="13" fillId="0" borderId="0" xfId="1" applyNumberFormat="1"/>
    <xf numFmtId="164" fontId="0" fillId="0" borderId="0" xfId="0" applyNumberFormat="1"/>
    <xf numFmtId="0" fontId="0" fillId="0" borderId="3" xfId="0" applyBorder="1"/>
    <xf numFmtId="3" fontId="0" fillId="0" borderId="4" xfId="0" applyNumberFormat="1" applyBorder="1"/>
    <xf numFmtId="0" fontId="1" fillId="0" borderId="0" xfId="2"/>
    <xf numFmtId="1" fontId="13" fillId="0" borderId="0" xfId="1" applyNumberFormat="1"/>
  </cellXfs>
  <cellStyles count="4">
    <cellStyle name="Normal" xfId="0" builtinId="0"/>
    <cellStyle name="Normal 2" xfId="3" xr:uid="{6E9481A3-FC8B-4C20-86D1-9757E21C0747}"/>
    <cellStyle name="Normal 3" xfId="1" xr:uid="{51A7476E-92F0-490F-A432-D976DBF92214}"/>
    <cellStyle name="Normal 4" xfId="2" xr:uid="{AACE8FA0-FABA-41D2-BD60-F6322B70C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RowHeight="18" customHeight="1" x14ac:dyDescent="0.35"/>
  <cols>
    <col min="1" max="1" width="20.54296875" style="1" customWidth="1" collapsed="1"/>
    <col min="2" max="2" width="23.453125" style="1" bestFit="1" customWidth="1" collapsed="1"/>
    <col min="3" max="3" width="13.453125" style="1" bestFit="1" customWidth="1" collapsed="1"/>
    <col min="4" max="4" width="23.54296875" style="1" bestFit="1" customWidth="1" collapsed="1"/>
    <col min="5" max="5" width="13.7265625" style="1" bestFit="1" customWidth="1" collapsed="1"/>
    <col min="6" max="6" width="16.453125" customWidth="1"/>
    <col min="7" max="7" width="18.1796875" customWidth="1"/>
  </cols>
  <sheetData>
    <row r="1" spans="1:7" ht="18" customHeight="1" x14ac:dyDescent="0.35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8" t="s">
        <v>5</v>
      </c>
      <c r="G1" s="28" t="s">
        <v>6</v>
      </c>
    </row>
    <row r="2" spans="1:7" ht="18" customHeight="1" x14ac:dyDescent="0.35">
      <c r="A2" s="2" t="s">
        <v>7</v>
      </c>
      <c r="B2" s="2">
        <v>6</v>
      </c>
      <c r="C2" s="3">
        <v>2393476.62</v>
      </c>
      <c r="D2" s="2">
        <v>10</v>
      </c>
      <c r="E2" s="3">
        <v>1190217.46</v>
      </c>
      <c r="F2" s="4">
        <v>-4</v>
      </c>
      <c r="G2" s="4">
        <v>1203259.1600000001</v>
      </c>
    </row>
    <row r="3" spans="1:7" ht="18" customHeight="1" x14ac:dyDescent="0.35">
      <c r="A3" s="2" t="s">
        <v>8</v>
      </c>
      <c r="B3" s="2">
        <v>21</v>
      </c>
      <c r="C3" s="3">
        <v>4841570.34</v>
      </c>
      <c r="D3" s="2">
        <v>137</v>
      </c>
      <c r="E3" s="3">
        <v>35775398.700000003</v>
      </c>
      <c r="F3" s="4">
        <v>-116</v>
      </c>
      <c r="G3" s="4">
        <v>-30933828.360000003</v>
      </c>
    </row>
    <row r="4" spans="1:7" ht="18" customHeight="1" x14ac:dyDescent="0.35">
      <c r="A4" s="2" t="s">
        <v>9</v>
      </c>
      <c r="B4" s="2">
        <v>11</v>
      </c>
      <c r="C4" s="3">
        <v>3065896.92</v>
      </c>
      <c r="D4" s="2">
        <v>225</v>
      </c>
      <c r="E4" s="3">
        <v>41208965.869999997</v>
      </c>
      <c r="F4" s="4">
        <v>-214</v>
      </c>
      <c r="G4" s="4">
        <v>-38143068.949999996</v>
      </c>
    </row>
    <row r="5" spans="1:7" ht="18" customHeight="1" x14ac:dyDescent="0.35">
      <c r="A5" s="2" t="s">
        <v>10</v>
      </c>
      <c r="B5" s="2">
        <v>0</v>
      </c>
      <c r="C5" s="3">
        <v>0</v>
      </c>
      <c r="D5" s="2">
        <v>7</v>
      </c>
      <c r="E5" s="3">
        <v>2370645.13</v>
      </c>
      <c r="F5" s="4">
        <v>-7</v>
      </c>
      <c r="G5" s="4">
        <v>-2370645.13</v>
      </c>
    </row>
    <row r="6" spans="1:7" ht="18" customHeight="1" x14ac:dyDescent="0.35">
      <c r="A6" s="2" t="s">
        <v>11</v>
      </c>
      <c r="B6" s="2">
        <v>0</v>
      </c>
      <c r="C6" s="3">
        <v>0</v>
      </c>
      <c r="D6" s="2">
        <v>12</v>
      </c>
      <c r="E6" s="3">
        <v>1266422.9200000002</v>
      </c>
      <c r="F6" s="4">
        <v>-12</v>
      </c>
      <c r="G6" s="4">
        <v>-1266422.9200000002</v>
      </c>
    </row>
    <row r="7" spans="1:7" ht="18" customHeight="1" x14ac:dyDescent="0.35">
      <c r="A7" s="2" t="s">
        <v>12</v>
      </c>
      <c r="B7" s="2">
        <v>392</v>
      </c>
      <c r="C7" s="3">
        <v>77966577.079999998</v>
      </c>
      <c r="D7" s="2">
        <v>103</v>
      </c>
      <c r="E7" s="3">
        <v>39104170</v>
      </c>
      <c r="F7" s="4">
        <v>289</v>
      </c>
      <c r="G7" s="4">
        <v>38862407.079999998</v>
      </c>
    </row>
    <row r="8" spans="1:7" ht="18" customHeight="1" x14ac:dyDescent="0.35">
      <c r="A8" s="2" t="s">
        <v>13</v>
      </c>
      <c r="B8" s="2">
        <v>207</v>
      </c>
      <c r="C8" s="3">
        <v>51281455.669999994</v>
      </c>
      <c r="D8" s="2">
        <v>51</v>
      </c>
      <c r="E8" s="3">
        <v>17204613.120000001</v>
      </c>
      <c r="F8" s="4">
        <v>156</v>
      </c>
      <c r="G8" s="4">
        <v>34076842.549999997</v>
      </c>
    </row>
    <row r="9" spans="1:7" ht="18" customHeight="1" x14ac:dyDescent="0.35">
      <c r="A9" s="2" t="s">
        <v>14</v>
      </c>
      <c r="B9" s="2">
        <v>274</v>
      </c>
      <c r="C9" s="3">
        <v>70009742.789999992</v>
      </c>
      <c r="D9" s="2">
        <v>158</v>
      </c>
      <c r="E9" s="3">
        <v>34862716.140000001</v>
      </c>
      <c r="F9" s="4">
        <v>116</v>
      </c>
      <c r="G9" s="4">
        <v>35147026.649999991</v>
      </c>
    </row>
    <row r="10" spans="1:7" ht="18" customHeight="1" x14ac:dyDescent="0.35">
      <c r="A10" s="2" t="s">
        <v>15</v>
      </c>
      <c r="B10" s="2">
        <v>0</v>
      </c>
      <c r="C10" s="3">
        <v>0</v>
      </c>
      <c r="D10" s="2">
        <v>6</v>
      </c>
      <c r="E10" s="3">
        <v>218000.93999999997</v>
      </c>
      <c r="F10" s="4">
        <v>-6</v>
      </c>
      <c r="G10" s="4">
        <v>-218000.93999999997</v>
      </c>
    </row>
    <row r="11" spans="1:7" ht="18" customHeight="1" x14ac:dyDescent="0.35">
      <c r="A11" s="6" t="s">
        <v>16</v>
      </c>
      <c r="B11" s="2">
        <v>18</v>
      </c>
      <c r="C11" s="3">
        <v>2494157.96</v>
      </c>
      <c r="D11" s="2">
        <v>51</v>
      </c>
      <c r="E11" s="3">
        <v>18030472.079999998</v>
      </c>
      <c r="F11" s="4">
        <v>-33</v>
      </c>
      <c r="G11" s="4">
        <v>-15536314.119999997</v>
      </c>
    </row>
    <row r="12" spans="1:7" ht="18" customHeight="1" x14ac:dyDescent="0.35">
      <c r="A12" s="6" t="s">
        <v>17</v>
      </c>
      <c r="B12" s="2">
        <v>7</v>
      </c>
      <c r="C12" s="3">
        <v>1624837.9</v>
      </c>
      <c r="D12" s="2">
        <v>1985</v>
      </c>
      <c r="E12" s="3">
        <v>360279903.28999996</v>
      </c>
      <c r="F12" s="4">
        <v>-1978</v>
      </c>
      <c r="G12" s="4">
        <v>-358655065.38999999</v>
      </c>
    </row>
    <row r="13" spans="1:7" ht="18" customHeight="1" x14ac:dyDescent="0.35">
      <c r="A13" s="2" t="s">
        <v>18</v>
      </c>
      <c r="B13" s="2">
        <v>624</v>
      </c>
      <c r="C13" s="3">
        <v>137000846.63</v>
      </c>
      <c r="D13" s="2">
        <v>65</v>
      </c>
      <c r="E13" s="3">
        <v>11201200.050000001</v>
      </c>
      <c r="F13" s="4">
        <v>559</v>
      </c>
      <c r="G13" s="4">
        <v>125799646.58</v>
      </c>
    </row>
    <row r="14" spans="1:7" ht="18" customHeight="1" x14ac:dyDescent="0.35">
      <c r="A14" s="2" t="s">
        <v>19</v>
      </c>
      <c r="B14" s="2">
        <v>0</v>
      </c>
      <c r="C14" s="3">
        <v>0</v>
      </c>
      <c r="D14" s="2">
        <v>19</v>
      </c>
      <c r="E14" s="3">
        <v>988976.69000000006</v>
      </c>
      <c r="F14" s="4">
        <v>-19</v>
      </c>
      <c r="G14" s="4">
        <v>-988976.69000000006</v>
      </c>
    </row>
    <row r="15" spans="1:7" ht="18" customHeight="1" x14ac:dyDescent="0.35">
      <c r="A15" s="2" t="s">
        <v>39</v>
      </c>
      <c r="B15" s="2">
        <v>3</v>
      </c>
      <c r="C15" s="3">
        <v>549358.12</v>
      </c>
      <c r="D15" s="2">
        <v>21</v>
      </c>
      <c r="E15" s="3">
        <v>10826116.010000002</v>
      </c>
      <c r="F15" s="4">
        <v>-18</v>
      </c>
      <c r="G15" s="4">
        <v>-10276757.890000002</v>
      </c>
    </row>
    <row r="16" spans="1:7" ht="18" customHeight="1" x14ac:dyDescent="0.35">
      <c r="A16" s="2" t="s">
        <v>21</v>
      </c>
      <c r="B16" s="2">
        <v>493</v>
      </c>
      <c r="C16" s="3">
        <v>97059873.280000016</v>
      </c>
      <c r="D16" s="2">
        <v>90</v>
      </c>
      <c r="E16" s="3">
        <v>35842027</v>
      </c>
      <c r="F16" s="4">
        <v>403</v>
      </c>
      <c r="G16" s="4">
        <v>61217846.280000016</v>
      </c>
    </row>
    <row r="17" spans="1:7" ht="18" customHeight="1" x14ac:dyDescent="0.35">
      <c r="A17" s="2" t="s">
        <v>22</v>
      </c>
      <c r="B17" s="2">
        <v>0</v>
      </c>
      <c r="C17" s="3">
        <v>0</v>
      </c>
      <c r="D17" s="2">
        <v>9</v>
      </c>
      <c r="E17" s="3">
        <v>154849</v>
      </c>
      <c r="F17" s="4">
        <v>-9</v>
      </c>
      <c r="G17" s="4">
        <v>-154849</v>
      </c>
    </row>
    <row r="18" spans="1:7" ht="18" customHeight="1" x14ac:dyDescent="0.35">
      <c r="A18" s="2" t="s">
        <v>40</v>
      </c>
      <c r="B18" s="2">
        <v>0</v>
      </c>
      <c r="C18" s="3">
        <v>0</v>
      </c>
      <c r="D18" s="2">
        <v>1</v>
      </c>
      <c r="E18" s="3">
        <v>403087.62</v>
      </c>
      <c r="F18" s="4">
        <v>-1</v>
      </c>
      <c r="G18" s="4">
        <v>-403087.62</v>
      </c>
    </row>
    <row r="19" spans="1:7" ht="18" customHeight="1" x14ac:dyDescent="0.35">
      <c r="A19" s="2" t="s">
        <v>24</v>
      </c>
      <c r="B19" s="2">
        <v>249</v>
      </c>
      <c r="C19" s="3">
        <v>59237559.030000001</v>
      </c>
      <c r="D19" s="2">
        <v>88</v>
      </c>
      <c r="E19" s="3">
        <v>24973479.079999998</v>
      </c>
      <c r="F19" s="4">
        <v>161</v>
      </c>
      <c r="G19" s="4">
        <v>34264079.950000003</v>
      </c>
    </row>
    <row r="20" spans="1:7" ht="18" customHeight="1" x14ac:dyDescent="0.35">
      <c r="A20" s="2" t="s">
        <v>25</v>
      </c>
      <c r="B20" s="2">
        <v>0</v>
      </c>
      <c r="C20" s="3">
        <v>0</v>
      </c>
      <c r="D20" s="2">
        <v>7</v>
      </c>
      <c r="E20" s="3">
        <v>368475</v>
      </c>
      <c r="F20" s="4">
        <v>-7</v>
      </c>
      <c r="G20" s="4">
        <v>-368475</v>
      </c>
    </row>
    <row r="21" spans="1:7" ht="18" customHeight="1" x14ac:dyDescent="0.35">
      <c r="A21" s="2" t="s">
        <v>26</v>
      </c>
      <c r="B21" s="2">
        <v>49</v>
      </c>
      <c r="C21" s="3">
        <v>20667103.23</v>
      </c>
      <c r="D21" s="2">
        <v>25</v>
      </c>
      <c r="E21" s="3">
        <v>3445959</v>
      </c>
      <c r="F21" s="4">
        <v>24</v>
      </c>
      <c r="G21" s="4">
        <v>17221144.23</v>
      </c>
    </row>
    <row r="22" spans="1:7" ht="18" customHeight="1" x14ac:dyDescent="0.35">
      <c r="A22" s="2" t="s">
        <v>27</v>
      </c>
      <c r="B22" s="2">
        <v>0</v>
      </c>
      <c r="C22" s="3">
        <v>0</v>
      </c>
      <c r="D22" s="2">
        <v>72</v>
      </c>
      <c r="E22" s="3">
        <v>7882254.04</v>
      </c>
      <c r="F22" s="4">
        <v>-72</v>
      </c>
      <c r="G22" s="4">
        <v>-7882254.04</v>
      </c>
    </row>
    <row r="23" spans="1:7" ht="18" customHeight="1" x14ac:dyDescent="0.35">
      <c r="A23" s="2" t="s">
        <v>28</v>
      </c>
      <c r="B23" s="2">
        <v>0</v>
      </c>
      <c r="C23" s="3">
        <v>0</v>
      </c>
      <c r="D23" s="2">
        <v>6</v>
      </c>
      <c r="E23" s="3">
        <v>440204.63</v>
      </c>
      <c r="F23" s="4">
        <v>-6</v>
      </c>
      <c r="G23" s="4">
        <v>-440204.63</v>
      </c>
    </row>
    <row r="24" spans="1:7" ht="18" customHeight="1" x14ac:dyDescent="0.35">
      <c r="A24" s="2" t="s">
        <v>29</v>
      </c>
      <c r="B24" s="2">
        <v>1027</v>
      </c>
      <c r="C24" s="3">
        <v>204900462.92000002</v>
      </c>
      <c r="D24" s="2">
        <v>169</v>
      </c>
      <c r="E24" s="3">
        <v>82853732.269999996</v>
      </c>
      <c r="F24" s="4">
        <v>858</v>
      </c>
      <c r="G24" s="4">
        <v>122046730.65000002</v>
      </c>
    </row>
    <row r="25" spans="1:7" ht="18" customHeight="1" x14ac:dyDescent="0.35">
      <c r="A25" s="2" t="s">
        <v>30</v>
      </c>
      <c r="B25" s="2">
        <v>0</v>
      </c>
      <c r="C25" s="3">
        <v>0</v>
      </c>
      <c r="D25" s="2">
        <v>64</v>
      </c>
      <c r="E25" s="3">
        <v>2201032.4499999997</v>
      </c>
      <c r="F25" s="4">
        <v>-64</v>
      </c>
      <c r="G25" s="4">
        <v>-2201032.4499999997</v>
      </c>
    </row>
    <row r="26" spans="1:7" s="7" customFormat="1" ht="18" customHeight="1" x14ac:dyDescent="0.35">
      <c r="A26" s="26" t="s">
        <v>36</v>
      </c>
      <c r="B26" s="29">
        <f t="shared" ref="B26:D26" si="0">SUM(B2:B25)</f>
        <v>3381</v>
      </c>
      <c r="C26" s="30">
        <f t="shared" si="0"/>
        <v>733092918.49000001</v>
      </c>
      <c r="D26" s="29">
        <f t="shared" si="0"/>
        <v>3381</v>
      </c>
      <c r="E26" s="30">
        <f>SUM(E2:E25)</f>
        <v>733092918.48999989</v>
      </c>
      <c r="F26" s="31"/>
      <c r="G26" s="31"/>
    </row>
    <row r="27" spans="1:7" ht="18" customHeight="1" x14ac:dyDescent="0.35">
      <c r="F27" s="5"/>
      <c r="G27" s="5"/>
    </row>
    <row r="30" spans="1:7" ht="18" customHeight="1" x14ac:dyDescent="0.35">
      <c r="D30" s="42"/>
    </row>
    <row r="31" spans="1:7" ht="18" customHeight="1" x14ac:dyDescent="0.35">
      <c r="D31" s="42"/>
    </row>
    <row r="32" spans="1:7" ht="18" customHeight="1" x14ac:dyDescent="0.35">
      <c r="D32" s="42"/>
    </row>
    <row r="33" spans="4:4" ht="18" customHeight="1" x14ac:dyDescent="0.35">
      <c r="D33" s="42"/>
    </row>
    <row r="34" spans="4:4" ht="18" customHeight="1" x14ac:dyDescent="0.35">
      <c r="D34" s="42"/>
    </row>
    <row r="35" spans="4:4" ht="18" customHeight="1" x14ac:dyDescent="0.35">
      <c r="D35" s="42"/>
    </row>
    <row r="36" spans="4:4" ht="18" customHeight="1" x14ac:dyDescent="0.35">
      <c r="D36" s="42"/>
    </row>
    <row r="37" spans="4:4" ht="18" customHeight="1" x14ac:dyDescent="0.35">
      <c r="D37" s="42"/>
    </row>
    <row r="38" spans="4:4" ht="18" customHeight="1" x14ac:dyDescent="0.35">
      <c r="D38" s="42"/>
    </row>
    <row r="39" spans="4:4" ht="18" customHeight="1" x14ac:dyDescent="0.35">
      <c r="D39" s="42"/>
    </row>
    <row r="40" spans="4:4" ht="18" customHeight="1" x14ac:dyDescent="0.35">
      <c r="D40" s="41"/>
    </row>
    <row r="41" spans="4:4" ht="18" customHeight="1" x14ac:dyDescent="0.35">
      <c r="D41" s="41"/>
    </row>
  </sheetData>
  <sortState xmlns:xlrd2="http://schemas.microsoft.com/office/spreadsheetml/2017/richdata2" ref="A2:G25">
    <sortCondition ref="A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4086-A855-4C74-A850-CA8107E4DC47}">
  <dimension ref="A1:L29"/>
  <sheetViews>
    <sheetView workbookViewId="0"/>
  </sheetViews>
  <sheetFormatPr defaultRowHeight="14.5" x14ac:dyDescent="0.35"/>
  <cols>
    <col min="1" max="1" width="25.54296875" customWidth="1"/>
    <col min="2" max="2" width="14.54296875" customWidth="1"/>
    <col min="3" max="3" width="14.81640625" customWidth="1"/>
    <col min="4" max="4" width="17" customWidth="1"/>
    <col min="5" max="5" width="18.1796875" customWidth="1"/>
    <col min="6" max="6" width="16.81640625" customWidth="1"/>
    <col min="7" max="7" width="18" customWidth="1"/>
  </cols>
  <sheetData>
    <row r="1" spans="1:12" x14ac:dyDescent="0.35">
      <c r="A1" s="13" t="s">
        <v>31</v>
      </c>
      <c r="B1" s="13" t="s">
        <v>32</v>
      </c>
      <c r="C1" s="13" t="s">
        <v>2</v>
      </c>
      <c r="D1" s="13" t="s">
        <v>33</v>
      </c>
      <c r="E1" s="13" t="s">
        <v>4</v>
      </c>
      <c r="F1" s="14" t="s">
        <v>5</v>
      </c>
      <c r="G1" s="14" t="s">
        <v>6</v>
      </c>
    </row>
    <row r="2" spans="1:12" x14ac:dyDescent="0.35">
      <c r="A2" s="9" t="s">
        <v>7</v>
      </c>
      <c r="B2" s="10">
        <v>6</v>
      </c>
      <c r="C2" s="11">
        <v>2393476.62</v>
      </c>
      <c r="D2" s="10">
        <v>10</v>
      </c>
      <c r="E2" s="11">
        <v>1190217.46</v>
      </c>
      <c r="F2" s="4">
        <f>B2-D2</f>
        <v>-4</v>
      </c>
      <c r="G2" s="4">
        <f>C2-E2</f>
        <v>1203259.1600000001</v>
      </c>
      <c r="J2" s="37"/>
      <c r="K2" s="37"/>
      <c r="L2" s="38"/>
    </row>
    <row r="3" spans="1:12" x14ac:dyDescent="0.35">
      <c r="A3" s="9" t="s">
        <v>9</v>
      </c>
      <c r="B3" s="10">
        <v>11</v>
      </c>
      <c r="C3" s="11">
        <v>3065896.92</v>
      </c>
      <c r="D3" s="10">
        <v>225</v>
      </c>
      <c r="E3" s="11">
        <v>41208965.869999997</v>
      </c>
      <c r="F3" s="4">
        <f t="shared" ref="F3:F12" si="0">B3-D3</f>
        <v>-214</v>
      </c>
      <c r="G3" s="4">
        <f t="shared" ref="G3:G12" si="1">C3-E3</f>
        <v>-38143068.949999996</v>
      </c>
      <c r="J3" s="37"/>
      <c r="K3" s="37"/>
      <c r="L3" s="38"/>
    </row>
    <row r="4" spans="1:12" x14ac:dyDescent="0.35">
      <c r="A4" s="9" t="s">
        <v>11</v>
      </c>
      <c r="B4" s="10">
        <v>0</v>
      </c>
      <c r="C4" s="11">
        <v>0</v>
      </c>
      <c r="D4" s="10">
        <v>12</v>
      </c>
      <c r="E4" s="11">
        <v>1266422.9200000002</v>
      </c>
      <c r="F4" s="4">
        <f t="shared" si="0"/>
        <v>-12</v>
      </c>
      <c r="G4" s="4">
        <f t="shared" si="1"/>
        <v>-1266422.9200000002</v>
      </c>
      <c r="J4" s="37"/>
      <c r="K4" s="37"/>
      <c r="L4" s="38"/>
    </row>
    <row r="5" spans="1:12" x14ac:dyDescent="0.35">
      <c r="A5" s="9" t="s">
        <v>15</v>
      </c>
      <c r="B5" s="10">
        <v>0</v>
      </c>
      <c r="C5" s="11">
        <v>0</v>
      </c>
      <c r="D5" s="10">
        <v>6</v>
      </c>
      <c r="E5" s="11">
        <v>218000.93999999997</v>
      </c>
      <c r="F5" s="4">
        <f t="shared" si="0"/>
        <v>-6</v>
      </c>
      <c r="G5" s="4">
        <f t="shared" si="1"/>
        <v>-218000.93999999997</v>
      </c>
      <c r="J5" s="37"/>
      <c r="K5" s="37"/>
      <c r="L5" s="38"/>
    </row>
    <row r="6" spans="1:12" x14ac:dyDescent="0.35">
      <c r="A6" s="9" t="s">
        <v>17</v>
      </c>
      <c r="B6" s="10">
        <v>7</v>
      </c>
      <c r="C6" s="11">
        <v>1624837.9</v>
      </c>
      <c r="D6" s="10">
        <v>1985</v>
      </c>
      <c r="E6" s="11">
        <v>360279903.28999996</v>
      </c>
      <c r="F6" s="4">
        <f t="shared" si="0"/>
        <v>-1978</v>
      </c>
      <c r="G6" s="4">
        <f t="shared" si="1"/>
        <v>-358655065.38999999</v>
      </c>
      <c r="J6" s="37"/>
      <c r="K6" s="37"/>
      <c r="L6" s="38"/>
    </row>
    <row r="7" spans="1:12" x14ac:dyDescent="0.35">
      <c r="A7" s="9" t="s">
        <v>19</v>
      </c>
      <c r="B7" s="10">
        <v>0</v>
      </c>
      <c r="C7" s="11">
        <v>0</v>
      </c>
      <c r="D7" s="10">
        <v>19</v>
      </c>
      <c r="E7" s="11">
        <v>988976.69000000006</v>
      </c>
      <c r="F7" s="4">
        <f t="shared" si="0"/>
        <v>-19</v>
      </c>
      <c r="G7" s="4">
        <f t="shared" si="1"/>
        <v>-988976.69000000006</v>
      </c>
      <c r="J7" s="37"/>
      <c r="K7" s="37"/>
      <c r="L7" s="38"/>
    </row>
    <row r="8" spans="1:12" x14ac:dyDescent="0.35">
      <c r="A8" s="9" t="s">
        <v>22</v>
      </c>
      <c r="B8" s="10">
        <v>0</v>
      </c>
      <c r="C8" s="11">
        <v>0</v>
      </c>
      <c r="D8" s="10">
        <v>9</v>
      </c>
      <c r="E8" s="11">
        <v>154849</v>
      </c>
      <c r="F8" s="4">
        <f t="shared" si="0"/>
        <v>-9</v>
      </c>
      <c r="G8" s="4">
        <f t="shared" si="1"/>
        <v>-154849</v>
      </c>
      <c r="J8" s="37"/>
      <c r="K8" s="37"/>
      <c r="L8" s="38"/>
    </row>
    <row r="9" spans="1:12" x14ac:dyDescent="0.35">
      <c r="A9" s="9" t="s">
        <v>25</v>
      </c>
      <c r="B9" s="10">
        <v>0</v>
      </c>
      <c r="C9" s="11">
        <v>0</v>
      </c>
      <c r="D9" s="10">
        <v>7</v>
      </c>
      <c r="E9" s="11">
        <v>368475</v>
      </c>
      <c r="F9" s="4">
        <f t="shared" si="0"/>
        <v>-7</v>
      </c>
      <c r="G9" s="4">
        <f t="shared" si="1"/>
        <v>-368475</v>
      </c>
      <c r="J9" s="37"/>
      <c r="K9" s="37"/>
      <c r="L9" s="38"/>
    </row>
    <row r="10" spans="1:12" x14ac:dyDescent="0.35">
      <c r="A10" s="9" t="s">
        <v>26</v>
      </c>
      <c r="B10" s="10">
        <v>49</v>
      </c>
      <c r="C10" s="11">
        <v>20667103.23</v>
      </c>
      <c r="D10" s="10">
        <v>25</v>
      </c>
      <c r="E10" s="11">
        <v>3445959</v>
      </c>
      <c r="F10" s="4">
        <f t="shared" si="0"/>
        <v>24</v>
      </c>
      <c r="G10" s="4">
        <f t="shared" si="1"/>
        <v>17221144.23</v>
      </c>
      <c r="J10" s="37"/>
      <c r="K10" s="37"/>
      <c r="L10" s="38"/>
    </row>
    <row r="11" spans="1:12" x14ac:dyDescent="0.35">
      <c r="A11" s="9" t="s">
        <v>28</v>
      </c>
      <c r="B11" s="10">
        <v>0</v>
      </c>
      <c r="C11" s="11">
        <v>0</v>
      </c>
      <c r="D11" s="10">
        <v>6</v>
      </c>
      <c r="E11" s="11">
        <v>440204.63</v>
      </c>
      <c r="F11" s="4">
        <f t="shared" si="0"/>
        <v>-6</v>
      </c>
      <c r="G11" s="4">
        <f t="shared" si="1"/>
        <v>-440204.63</v>
      </c>
      <c r="J11" s="37"/>
      <c r="K11" s="37"/>
      <c r="L11" s="38"/>
    </row>
    <row r="12" spans="1:12" x14ac:dyDescent="0.35">
      <c r="A12" s="9" t="s">
        <v>30</v>
      </c>
      <c r="B12" s="10">
        <v>0</v>
      </c>
      <c r="C12" s="11">
        <v>0</v>
      </c>
      <c r="D12" s="10">
        <v>64</v>
      </c>
      <c r="E12" s="11">
        <v>2201032.4499999997</v>
      </c>
      <c r="F12" s="4">
        <f t="shared" si="0"/>
        <v>-64</v>
      </c>
      <c r="G12" s="4">
        <f t="shared" si="1"/>
        <v>-2201032.4499999997</v>
      </c>
      <c r="J12" s="37"/>
      <c r="K12" s="37"/>
      <c r="L12" s="38"/>
    </row>
    <row r="13" spans="1:12" x14ac:dyDescent="0.35">
      <c r="A13" s="13" t="s">
        <v>37</v>
      </c>
      <c r="B13" s="13">
        <f>SUM(B2:B12)</f>
        <v>73</v>
      </c>
      <c r="C13" s="15">
        <f>SUM(C2:C12)</f>
        <v>27751314.670000002</v>
      </c>
      <c r="D13" s="13">
        <f>SUM(D2:D12)</f>
        <v>2368</v>
      </c>
      <c r="E13" s="15">
        <f>SUM(E2:E12)</f>
        <v>411763007.24999994</v>
      </c>
      <c r="F13" s="16"/>
      <c r="G13" s="16"/>
    </row>
    <row r="14" spans="1:12" x14ac:dyDescent="0.35">
      <c r="A14" s="17" t="s">
        <v>34</v>
      </c>
      <c r="B14" s="18" t="s">
        <v>32</v>
      </c>
      <c r="C14" s="18" t="s">
        <v>2</v>
      </c>
      <c r="D14" s="18" t="s">
        <v>33</v>
      </c>
      <c r="E14" s="18" t="s">
        <v>4</v>
      </c>
      <c r="F14" s="19" t="s">
        <v>5</v>
      </c>
      <c r="G14" s="19" t="s">
        <v>6</v>
      </c>
    </row>
    <row r="15" spans="1:12" x14ac:dyDescent="0.35">
      <c r="A15" s="9" t="s">
        <v>8</v>
      </c>
      <c r="B15" s="10">
        <v>21</v>
      </c>
      <c r="C15" s="11">
        <v>4841570.34</v>
      </c>
      <c r="D15" s="10">
        <v>137</v>
      </c>
      <c r="E15" s="11">
        <v>35775398.700000003</v>
      </c>
      <c r="F15" s="4">
        <f>B15-D15</f>
        <v>-116</v>
      </c>
      <c r="G15" s="4">
        <f>C15-E15</f>
        <v>-30933828.360000003</v>
      </c>
    </row>
    <row r="16" spans="1:12" x14ac:dyDescent="0.35">
      <c r="A16" s="9" t="s">
        <v>10</v>
      </c>
      <c r="B16" s="10">
        <v>0</v>
      </c>
      <c r="C16" s="11">
        <v>0</v>
      </c>
      <c r="D16" s="10">
        <v>7</v>
      </c>
      <c r="E16" s="11">
        <v>2370645.13</v>
      </c>
      <c r="F16" s="4">
        <f t="shared" ref="F16:F27" si="2">B16-D16</f>
        <v>-7</v>
      </c>
      <c r="G16" s="4">
        <f t="shared" ref="G16:G27" si="3">C16-E16</f>
        <v>-2370645.13</v>
      </c>
    </row>
    <row r="17" spans="1:7" x14ac:dyDescent="0.35">
      <c r="A17" s="9" t="s">
        <v>12</v>
      </c>
      <c r="B17" s="10">
        <v>392</v>
      </c>
      <c r="C17" s="11">
        <v>77966577.079999998</v>
      </c>
      <c r="D17" s="10">
        <v>103</v>
      </c>
      <c r="E17" s="11">
        <v>39104170</v>
      </c>
      <c r="F17" s="4">
        <f t="shared" si="2"/>
        <v>289</v>
      </c>
      <c r="G17" s="4">
        <f t="shared" si="3"/>
        <v>38862407.079999998</v>
      </c>
    </row>
    <row r="18" spans="1:7" x14ac:dyDescent="0.35">
      <c r="A18" s="9" t="s">
        <v>13</v>
      </c>
      <c r="B18" s="10">
        <v>207</v>
      </c>
      <c r="C18" s="11">
        <v>51281455.669999994</v>
      </c>
      <c r="D18" s="10">
        <v>51</v>
      </c>
      <c r="E18" s="11">
        <v>17204613.120000001</v>
      </c>
      <c r="F18" s="4">
        <f t="shared" si="2"/>
        <v>156</v>
      </c>
      <c r="G18" s="4">
        <f t="shared" si="3"/>
        <v>34076842.549999997</v>
      </c>
    </row>
    <row r="19" spans="1:7" x14ac:dyDescent="0.35">
      <c r="A19" s="9" t="s">
        <v>14</v>
      </c>
      <c r="B19" s="10">
        <v>274</v>
      </c>
      <c r="C19" s="11">
        <v>70009742.789999992</v>
      </c>
      <c r="D19" s="10">
        <v>158</v>
      </c>
      <c r="E19" s="11">
        <v>34862716.140000001</v>
      </c>
      <c r="F19" s="4">
        <f t="shared" si="2"/>
        <v>116</v>
      </c>
      <c r="G19" s="4">
        <f t="shared" si="3"/>
        <v>35147026.649999991</v>
      </c>
    </row>
    <row r="20" spans="1:7" x14ac:dyDescent="0.35">
      <c r="A20" s="9" t="s">
        <v>16</v>
      </c>
      <c r="B20" s="10">
        <v>18</v>
      </c>
      <c r="C20" s="11">
        <v>2494157.96</v>
      </c>
      <c r="D20" s="10">
        <v>51</v>
      </c>
      <c r="E20" s="11">
        <v>18030472.079999998</v>
      </c>
      <c r="F20" s="4">
        <f t="shared" si="2"/>
        <v>-33</v>
      </c>
      <c r="G20" s="4">
        <f t="shared" si="3"/>
        <v>-15536314.119999997</v>
      </c>
    </row>
    <row r="21" spans="1:7" x14ac:dyDescent="0.35">
      <c r="A21" s="9" t="s">
        <v>18</v>
      </c>
      <c r="B21" s="10">
        <v>624</v>
      </c>
      <c r="C21" s="11">
        <v>137000846.63</v>
      </c>
      <c r="D21" s="10">
        <v>65</v>
      </c>
      <c r="E21" s="11">
        <v>11201200.050000001</v>
      </c>
      <c r="F21" s="4">
        <f t="shared" si="2"/>
        <v>559</v>
      </c>
      <c r="G21" s="4">
        <f t="shared" si="3"/>
        <v>125799646.58</v>
      </c>
    </row>
    <row r="22" spans="1:7" x14ac:dyDescent="0.35">
      <c r="A22" s="9" t="s">
        <v>20</v>
      </c>
      <c r="B22" s="10">
        <v>3</v>
      </c>
      <c r="C22" s="11">
        <v>549358.12</v>
      </c>
      <c r="D22" s="10">
        <v>21</v>
      </c>
      <c r="E22" s="11">
        <v>10826116.010000002</v>
      </c>
      <c r="F22" s="4">
        <f t="shared" si="2"/>
        <v>-18</v>
      </c>
      <c r="G22" s="4">
        <f t="shared" si="3"/>
        <v>-10276757.890000002</v>
      </c>
    </row>
    <row r="23" spans="1:7" x14ac:dyDescent="0.35">
      <c r="A23" s="9" t="s">
        <v>21</v>
      </c>
      <c r="B23" s="10">
        <v>493</v>
      </c>
      <c r="C23" s="11">
        <v>97059873.280000016</v>
      </c>
      <c r="D23" s="10">
        <v>90</v>
      </c>
      <c r="E23" s="11">
        <v>35842027</v>
      </c>
      <c r="F23" s="4">
        <f t="shared" si="2"/>
        <v>403</v>
      </c>
      <c r="G23" s="4">
        <f t="shared" si="3"/>
        <v>61217846.280000016</v>
      </c>
    </row>
    <row r="24" spans="1:7" x14ac:dyDescent="0.35">
      <c r="A24" s="9" t="s">
        <v>23</v>
      </c>
      <c r="B24" s="10">
        <v>0</v>
      </c>
      <c r="C24" s="11">
        <v>0</v>
      </c>
      <c r="D24" s="10">
        <v>1</v>
      </c>
      <c r="E24" s="11">
        <v>403087.62</v>
      </c>
      <c r="F24" s="4">
        <f t="shared" ref="F24" si="4">B24-D24</f>
        <v>-1</v>
      </c>
      <c r="G24" s="4">
        <f t="shared" ref="G24" si="5">C24-E24</f>
        <v>-403087.62</v>
      </c>
    </row>
    <row r="25" spans="1:7" x14ac:dyDescent="0.35">
      <c r="A25" s="9" t="s">
        <v>24</v>
      </c>
      <c r="B25" s="10">
        <v>249</v>
      </c>
      <c r="C25" s="11">
        <v>59237559.030000001</v>
      </c>
      <c r="D25" s="10">
        <v>88</v>
      </c>
      <c r="E25" s="11">
        <v>24973479.079999998</v>
      </c>
      <c r="F25" s="4">
        <f t="shared" si="2"/>
        <v>161</v>
      </c>
      <c r="G25" s="4">
        <f t="shared" si="3"/>
        <v>34264079.950000003</v>
      </c>
    </row>
    <row r="26" spans="1:7" x14ac:dyDescent="0.35">
      <c r="A26" s="9" t="s">
        <v>27</v>
      </c>
      <c r="B26" s="10">
        <v>0</v>
      </c>
      <c r="C26" s="11">
        <v>0</v>
      </c>
      <c r="D26" s="10">
        <v>72</v>
      </c>
      <c r="E26" s="11">
        <v>7882254.04</v>
      </c>
      <c r="F26" s="4">
        <f t="shared" si="2"/>
        <v>-72</v>
      </c>
      <c r="G26" s="4">
        <f t="shared" si="3"/>
        <v>-7882254.04</v>
      </c>
    </row>
    <row r="27" spans="1:7" x14ac:dyDescent="0.35">
      <c r="A27" s="9" t="s">
        <v>29</v>
      </c>
      <c r="B27" s="10">
        <v>1027</v>
      </c>
      <c r="C27" s="11">
        <v>204900462.92000002</v>
      </c>
      <c r="D27" s="10">
        <v>169</v>
      </c>
      <c r="E27" s="11">
        <v>82853732.269999996</v>
      </c>
      <c r="F27" s="4">
        <f t="shared" si="2"/>
        <v>858</v>
      </c>
      <c r="G27" s="4">
        <f t="shared" si="3"/>
        <v>122046730.65000002</v>
      </c>
    </row>
    <row r="28" spans="1:7" x14ac:dyDescent="0.35">
      <c r="A28" s="18" t="s">
        <v>38</v>
      </c>
      <c r="B28" s="20">
        <f>SUM(B15:B27)</f>
        <v>3308</v>
      </c>
      <c r="C28" s="21">
        <f>SUM(C15:C27)</f>
        <v>705341603.82000017</v>
      </c>
      <c r="D28" s="20">
        <f>SUM(D15:D27)</f>
        <v>1013</v>
      </c>
      <c r="E28" s="21">
        <f>SUM(E15:E27)</f>
        <v>321329911.24000001</v>
      </c>
      <c r="F28" s="22"/>
      <c r="G28" s="22"/>
    </row>
    <row r="29" spans="1:7" x14ac:dyDescent="0.35">
      <c r="A29" s="23" t="s">
        <v>36</v>
      </c>
      <c r="B29" s="23">
        <f>B28+B13</f>
        <v>3381</v>
      </c>
      <c r="C29" s="24">
        <f>C28+C13</f>
        <v>733092918.49000013</v>
      </c>
      <c r="D29" s="23">
        <f>D28+D13</f>
        <v>3381</v>
      </c>
      <c r="E29" s="24">
        <f>E28+E13</f>
        <v>733092918.49000001</v>
      </c>
      <c r="F29" s="25"/>
      <c r="G29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5F8B-F053-4F15-8904-91C54C84AC24}">
  <dimension ref="A1:G28"/>
  <sheetViews>
    <sheetView workbookViewId="0"/>
  </sheetViews>
  <sheetFormatPr defaultRowHeight="14.5" x14ac:dyDescent="0.35"/>
  <cols>
    <col min="1" max="1" width="21.81640625" customWidth="1"/>
    <col min="2" max="2" width="25" customWidth="1"/>
    <col min="3" max="3" width="17" customWidth="1"/>
    <col min="4" max="4" width="23.26953125" customWidth="1"/>
    <col min="5" max="5" width="22.453125" customWidth="1"/>
    <col min="6" max="6" width="13.7265625" customWidth="1"/>
    <col min="7" max="7" width="13.453125" customWidth="1"/>
    <col min="11" max="11" width="13" customWidth="1"/>
  </cols>
  <sheetData>
    <row r="1" spans="1:7" x14ac:dyDescent="0.3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28" t="s">
        <v>5</v>
      </c>
      <c r="G1" s="28" t="s">
        <v>6</v>
      </c>
    </row>
    <row r="2" spans="1:7" x14ac:dyDescent="0.35">
      <c r="A2" s="2" t="s">
        <v>7</v>
      </c>
      <c r="B2" s="6">
        <v>0</v>
      </c>
      <c r="C2" s="8">
        <v>0</v>
      </c>
      <c r="D2" s="6">
        <v>4</v>
      </c>
      <c r="E2" s="8">
        <v>416558.07</v>
      </c>
      <c r="F2" s="4">
        <f t="shared" ref="F2:F25" si="0">SUM(B2-D2)</f>
        <v>-4</v>
      </c>
      <c r="G2" s="4">
        <f t="shared" ref="G2:G25" si="1">SUM(C2-E2)</f>
        <v>-416558.07</v>
      </c>
    </row>
    <row r="3" spans="1:7" x14ac:dyDescent="0.35">
      <c r="A3" s="2" t="s">
        <v>8</v>
      </c>
      <c r="B3" s="6">
        <v>4</v>
      </c>
      <c r="C3" s="8">
        <v>1364613.87</v>
      </c>
      <c r="D3" s="6">
        <v>55</v>
      </c>
      <c r="E3" s="8">
        <v>11099234.390000001</v>
      </c>
      <c r="F3" s="4">
        <f t="shared" si="0"/>
        <v>-51</v>
      </c>
      <c r="G3" s="4">
        <f t="shared" si="1"/>
        <v>-9734620.5199999996</v>
      </c>
    </row>
    <row r="4" spans="1:7" x14ac:dyDescent="0.35">
      <c r="A4" s="2" t="s">
        <v>9</v>
      </c>
      <c r="B4" s="6">
        <v>5</v>
      </c>
      <c r="C4" s="8">
        <v>1552009.81</v>
      </c>
      <c r="D4" s="6">
        <v>78</v>
      </c>
      <c r="E4" s="8">
        <v>13617313.689999999</v>
      </c>
      <c r="F4" s="4">
        <f t="shared" si="0"/>
        <v>-73</v>
      </c>
      <c r="G4" s="4">
        <f t="shared" si="1"/>
        <v>-12065303.879999999</v>
      </c>
    </row>
    <row r="5" spans="1:7" x14ac:dyDescent="0.35">
      <c r="A5" s="2" t="s">
        <v>10</v>
      </c>
      <c r="B5" s="6">
        <v>0</v>
      </c>
      <c r="C5" s="8">
        <v>0</v>
      </c>
      <c r="D5" s="6">
        <v>2</v>
      </c>
      <c r="E5" s="8">
        <v>389455.11</v>
      </c>
      <c r="F5" s="4">
        <f t="shared" si="0"/>
        <v>-2</v>
      </c>
      <c r="G5" s="4">
        <f t="shared" si="1"/>
        <v>-389455.11</v>
      </c>
    </row>
    <row r="6" spans="1:7" x14ac:dyDescent="0.35">
      <c r="A6" s="2" t="s">
        <v>11</v>
      </c>
      <c r="B6" s="6">
        <v>0</v>
      </c>
      <c r="C6" s="8">
        <v>0</v>
      </c>
      <c r="D6" s="6">
        <v>3</v>
      </c>
      <c r="E6" s="8">
        <v>459498.75</v>
      </c>
      <c r="F6" s="4">
        <f t="shared" si="0"/>
        <v>-3</v>
      </c>
      <c r="G6" s="4">
        <f t="shared" si="1"/>
        <v>-459498.75</v>
      </c>
    </row>
    <row r="7" spans="1:7" x14ac:dyDescent="0.35">
      <c r="A7" s="2" t="s">
        <v>12</v>
      </c>
      <c r="B7" s="6">
        <v>133</v>
      </c>
      <c r="C7" s="8">
        <v>24862310.43</v>
      </c>
      <c r="D7" s="6">
        <v>37</v>
      </c>
      <c r="E7" s="8">
        <v>12590444.93</v>
      </c>
      <c r="F7" s="4">
        <f t="shared" si="0"/>
        <v>96</v>
      </c>
      <c r="G7" s="4">
        <f t="shared" si="1"/>
        <v>12271865.5</v>
      </c>
    </row>
    <row r="8" spans="1:7" x14ac:dyDescent="0.35">
      <c r="A8" s="2" t="s">
        <v>13</v>
      </c>
      <c r="B8" s="6">
        <v>68</v>
      </c>
      <c r="C8" s="8">
        <v>20282179.59</v>
      </c>
      <c r="D8" s="6">
        <v>21</v>
      </c>
      <c r="E8" s="8">
        <v>5163514.12</v>
      </c>
      <c r="F8" s="4">
        <f t="shared" si="0"/>
        <v>47</v>
      </c>
      <c r="G8" s="4">
        <f t="shared" si="1"/>
        <v>15118665.469999999</v>
      </c>
    </row>
    <row r="9" spans="1:7" x14ac:dyDescent="0.35">
      <c r="A9" s="2" t="s">
        <v>14</v>
      </c>
      <c r="B9" s="6">
        <v>110</v>
      </c>
      <c r="C9" s="8">
        <v>26547340.329999998</v>
      </c>
      <c r="D9" s="6">
        <v>59</v>
      </c>
      <c r="E9" s="8">
        <v>12229046.029999999</v>
      </c>
      <c r="F9" s="4">
        <f t="shared" si="0"/>
        <v>51</v>
      </c>
      <c r="G9" s="4">
        <f t="shared" si="1"/>
        <v>14318294.299999999</v>
      </c>
    </row>
    <row r="10" spans="1:7" x14ac:dyDescent="0.35">
      <c r="A10" s="2" t="s">
        <v>15</v>
      </c>
      <c r="B10" s="6">
        <v>0</v>
      </c>
      <c r="C10" s="8">
        <v>0</v>
      </c>
      <c r="D10" s="6">
        <v>2</v>
      </c>
      <c r="E10" s="8">
        <v>106670.94</v>
      </c>
      <c r="F10" s="4">
        <f t="shared" si="0"/>
        <v>-2</v>
      </c>
      <c r="G10" s="4">
        <f t="shared" si="1"/>
        <v>-106670.94</v>
      </c>
    </row>
    <row r="11" spans="1:7" x14ac:dyDescent="0.35">
      <c r="A11" s="6" t="s">
        <v>16</v>
      </c>
      <c r="B11" s="6">
        <v>9</v>
      </c>
      <c r="C11" s="8">
        <v>1328061.3400000001</v>
      </c>
      <c r="D11" s="6">
        <v>24</v>
      </c>
      <c r="E11" s="8">
        <v>8128526.9699999997</v>
      </c>
      <c r="F11" s="4">
        <f t="shared" si="0"/>
        <v>-15</v>
      </c>
      <c r="G11" s="4">
        <f t="shared" si="1"/>
        <v>-6800465.6299999999</v>
      </c>
    </row>
    <row r="12" spans="1:7" x14ac:dyDescent="0.35">
      <c r="A12" s="6" t="s">
        <v>17</v>
      </c>
      <c r="B12" s="6">
        <v>7</v>
      </c>
      <c r="C12" s="8">
        <v>1624837.9</v>
      </c>
      <c r="D12" s="6">
        <v>776</v>
      </c>
      <c r="E12" s="8">
        <v>135496231.13</v>
      </c>
      <c r="F12" s="4">
        <f t="shared" si="0"/>
        <v>-769</v>
      </c>
      <c r="G12" s="4">
        <f t="shared" si="1"/>
        <v>-133871393.22999999</v>
      </c>
    </row>
    <row r="13" spans="1:7" x14ac:dyDescent="0.35">
      <c r="A13" s="2" t="s">
        <v>18</v>
      </c>
      <c r="B13" s="6">
        <v>232</v>
      </c>
      <c r="C13" s="8">
        <v>46040777.299999997</v>
      </c>
      <c r="D13" s="6">
        <v>24</v>
      </c>
      <c r="E13" s="8">
        <v>4128644.04</v>
      </c>
      <c r="F13" s="4">
        <f t="shared" si="0"/>
        <v>208</v>
      </c>
      <c r="G13" s="4">
        <f t="shared" si="1"/>
        <v>41912133.259999998</v>
      </c>
    </row>
    <row r="14" spans="1:7" x14ac:dyDescent="0.35">
      <c r="A14" s="2" t="s">
        <v>19</v>
      </c>
      <c r="B14" s="6">
        <v>0</v>
      </c>
      <c r="C14" s="8">
        <v>0</v>
      </c>
      <c r="D14" s="6">
        <v>5</v>
      </c>
      <c r="E14" s="8">
        <v>398511.79</v>
      </c>
      <c r="F14" s="4">
        <f t="shared" si="0"/>
        <v>-5</v>
      </c>
      <c r="G14" s="4">
        <f t="shared" si="1"/>
        <v>-398511.79</v>
      </c>
    </row>
    <row r="15" spans="1:7" x14ac:dyDescent="0.35">
      <c r="A15" s="2" t="s">
        <v>20</v>
      </c>
      <c r="B15" s="6">
        <v>0</v>
      </c>
      <c r="C15" s="8">
        <v>0</v>
      </c>
      <c r="D15" s="6">
        <v>10</v>
      </c>
      <c r="E15" s="8">
        <v>6721718.2000000002</v>
      </c>
      <c r="F15" s="4">
        <f t="shared" si="0"/>
        <v>-10</v>
      </c>
      <c r="G15" s="4">
        <f t="shared" si="1"/>
        <v>-6721718.2000000002</v>
      </c>
    </row>
    <row r="16" spans="1:7" x14ac:dyDescent="0.35">
      <c r="A16" s="2" t="s">
        <v>21</v>
      </c>
      <c r="B16" s="6">
        <v>172</v>
      </c>
      <c r="C16" s="8">
        <v>32502582.32</v>
      </c>
      <c r="D16" s="6">
        <v>29</v>
      </c>
      <c r="E16" s="8">
        <v>11061603</v>
      </c>
      <c r="F16" s="4">
        <f t="shared" si="0"/>
        <v>143</v>
      </c>
      <c r="G16" s="4">
        <f t="shared" si="1"/>
        <v>21440979.32</v>
      </c>
    </row>
    <row r="17" spans="1:7" x14ac:dyDescent="0.35">
      <c r="A17" s="2" t="s">
        <v>22</v>
      </c>
      <c r="B17" s="6">
        <v>0</v>
      </c>
      <c r="C17" s="8">
        <v>0</v>
      </c>
      <c r="D17" s="6">
        <v>2</v>
      </c>
      <c r="E17" s="8">
        <v>55234</v>
      </c>
      <c r="F17" s="4">
        <f t="shared" si="0"/>
        <v>-2</v>
      </c>
      <c r="G17" s="4">
        <f t="shared" si="1"/>
        <v>-55234</v>
      </c>
    </row>
    <row r="18" spans="1:7" x14ac:dyDescent="0.35">
      <c r="A18" s="2" t="s">
        <v>23</v>
      </c>
      <c r="B18" s="39">
        <v>0</v>
      </c>
      <c r="C18" s="12">
        <v>0</v>
      </c>
      <c r="D18" s="12">
        <v>1</v>
      </c>
      <c r="E18" s="40">
        <v>403087.62</v>
      </c>
      <c r="F18" s="4">
        <f t="shared" si="0"/>
        <v>-1</v>
      </c>
      <c r="G18" s="4">
        <f t="shared" si="1"/>
        <v>-403087.62</v>
      </c>
    </row>
    <row r="19" spans="1:7" x14ac:dyDescent="0.35">
      <c r="A19" s="2" t="s">
        <v>24</v>
      </c>
      <c r="B19" s="6">
        <v>98</v>
      </c>
      <c r="C19" s="8">
        <v>21800865.73</v>
      </c>
      <c r="D19" s="6">
        <v>35</v>
      </c>
      <c r="E19" s="8">
        <v>9745009.2400000002</v>
      </c>
      <c r="F19" s="4">
        <f t="shared" si="0"/>
        <v>63</v>
      </c>
      <c r="G19" s="4">
        <f t="shared" si="1"/>
        <v>12055856.49</v>
      </c>
    </row>
    <row r="20" spans="1:7" x14ac:dyDescent="0.35">
      <c r="A20" s="2" t="s">
        <v>25</v>
      </c>
      <c r="B20" s="6">
        <v>0</v>
      </c>
      <c r="C20" s="8">
        <v>0</v>
      </c>
      <c r="D20" s="6">
        <v>1</v>
      </c>
      <c r="E20" s="8">
        <v>2603</v>
      </c>
      <c r="F20" s="4">
        <f t="shared" si="0"/>
        <v>-1</v>
      </c>
      <c r="G20" s="4">
        <f t="shared" si="1"/>
        <v>-2603</v>
      </c>
    </row>
    <row r="21" spans="1:7" x14ac:dyDescent="0.35">
      <c r="A21" s="2" t="s">
        <v>26</v>
      </c>
      <c r="B21" s="6">
        <v>17</v>
      </c>
      <c r="C21" s="8">
        <v>5589912.8600000003</v>
      </c>
      <c r="D21" s="6">
        <v>11</v>
      </c>
      <c r="E21" s="8">
        <v>1760305</v>
      </c>
      <c r="F21" s="4">
        <f t="shared" si="0"/>
        <v>6</v>
      </c>
      <c r="G21" s="4">
        <f t="shared" si="1"/>
        <v>3829607.8600000003</v>
      </c>
    </row>
    <row r="22" spans="1:7" x14ac:dyDescent="0.35">
      <c r="A22" s="2" t="s">
        <v>27</v>
      </c>
      <c r="B22" s="6">
        <v>0</v>
      </c>
      <c r="C22" s="8">
        <v>0</v>
      </c>
      <c r="D22" s="6">
        <v>20</v>
      </c>
      <c r="E22" s="8">
        <v>2618808.83</v>
      </c>
      <c r="F22" s="4">
        <f t="shared" si="0"/>
        <v>-20</v>
      </c>
      <c r="G22" s="4">
        <f t="shared" si="1"/>
        <v>-2618808.83</v>
      </c>
    </row>
    <row r="23" spans="1:7" x14ac:dyDescent="0.35">
      <c r="A23" s="2" t="s">
        <v>28</v>
      </c>
      <c r="B23" s="6">
        <v>0</v>
      </c>
      <c r="C23" s="8">
        <v>0</v>
      </c>
      <c r="D23" s="6">
        <v>4</v>
      </c>
      <c r="E23" s="8">
        <v>243689.34</v>
      </c>
      <c r="F23" s="4">
        <f t="shared" si="0"/>
        <v>-4</v>
      </c>
      <c r="G23" s="4">
        <f t="shared" si="1"/>
        <v>-243689.34</v>
      </c>
    </row>
    <row r="24" spans="1:7" x14ac:dyDescent="0.35">
      <c r="A24" s="2" t="s">
        <v>29</v>
      </c>
      <c r="B24" s="6">
        <v>436</v>
      </c>
      <c r="C24" s="8">
        <v>83755380.469999999</v>
      </c>
      <c r="D24" s="6">
        <v>67</v>
      </c>
      <c r="E24" s="8">
        <v>29670687.539999999</v>
      </c>
      <c r="F24" s="4">
        <f t="shared" si="0"/>
        <v>369</v>
      </c>
      <c r="G24" s="4">
        <f t="shared" si="1"/>
        <v>54084692.93</v>
      </c>
    </row>
    <row r="25" spans="1:7" x14ac:dyDescent="0.35">
      <c r="A25" s="2" t="s">
        <v>30</v>
      </c>
      <c r="B25" s="6">
        <v>0</v>
      </c>
      <c r="C25" s="8">
        <v>0</v>
      </c>
      <c r="D25" s="6">
        <v>21</v>
      </c>
      <c r="E25" s="8">
        <v>744476.22</v>
      </c>
      <c r="F25" s="4">
        <f t="shared" si="0"/>
        <v>-21</v>
      </c>
      <c r="G25" s="4">
        <f t="shared" si="1"/>
        <v>-744476.22</v>
      </c>
    </row>
    <row r="26" spans="1:7" x14ac:dyDescent="0.35">
      <c r="A26" s="33" t="s">
        <v>35</v>
      </c>
      <c r="B26" s="33">
        <f>SUM(B2:B25)</f>
        <v>1291</v>
      </c>
      <c r="C26" s="34">
        <f>SUM(C2:C25)</f>
        <v>267250871.95000002</v>
      </c>
      <c r="D26" s="33">
        <f>SUM(D2:D25)</f>
        <v>1291</v>
      </c>
      <c r="E26" s="34">
        <f>SUM(E2:E25)</f>
        <v>267250871.94999999</v>
      </c>
      <c r="F26" s="35"/>
      <c r="G26" s="35"/>
    </row>
    <row r="28" spans="1:7" x14ac:dyDescent="0.35">
      <c r="F28" s="5"/>
      <c r="G28" s="5"/>
    </row>
  </sheetData>
  <sortState xmlns:xlrd2="http://schemas.microsoft.com/office/spreadsheetml/2017/richdata2" ref="A2:G26">
    <sortCondition ref="A2:A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DCEA-F881-4288-9234-91315B13CE4C}">
  <dimension ref="A1:G28"/>
  <sheetViews>
    <sheetView workbookViewId="0"/>
  </sheetViews>
  <sheetFormatPr defaultRowHeight="14.5" x14ac:dyDescent="0.35"/>
  <cols>
    <col min="1" max="1" width="21.453125" customWidth="1"/>
    <col min="2" max="2" width="24.81640625" customWidth="1"/>
    <col min="3" max="3" width="21" customWidth="1"/>
    <col min="4" max="4" width="23.453125" customWidth="1"/>
    <col min="5" max="5" width="20.54296875" customWidth="1"/>
    <col min="6" max="6" width="14" customWidth="1"/>
    <col min="7" max="7" width="11.54296875" customWidth="1"/>
  </cols>
  <sheetData>
    <row r="1" spans="1:7" x14ac:dyDescent="0.3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8" t="s">
        <v>5</v>
      </c>
      <c r="G1" s="28" t="s">
        <v>6</v>
      </c>
    </row>
    <row r="2" spans="1:7" x14ac:dyDescent="0.35">
      <c r="A2" s="2" t="s">
        <v>7</v>
      </c>
      <c r="B2" s="6">
        <v>4</v>
      </c>
      <c r="C2" s="8">
        <v>586574.34</v>
      </c>
      <c r="D2" s="6">
        <v>1</v>
      </c>
      <c r="E2" s="8">
        <v>59075.86</v>
      </c>
      <c r="F2" s="4">
        <f t="shared" ref="F2:F25" si="0">SUM(B2-D2)</f>
        <v>3</v>
      </c>
      <c r="G2" s="4">
        <f t="shared" ref="G2:G25" si="1">SUM(C2-E2)</f>
        <v>527498.48</v>
      </c>
    </row>
    <row r="3" spans="1:7" x14ac:dyDescent="0.35">
      <c r="A3" s="2" t="s">
        <v>8</v>
      </c>
      <c r="B3" s="6">
        <v>9</v>
      </c>
      <c r="C3" s="8">
        <v>1587621.66</v>
      </c>
      <c r="D3" s="6">
        <v>59</v>
      </c>
      <c r="E3" s="8">
        <v>19127409.289999999</v>
      </c>
      <c r="F3" s="4">
        <f t="shared" si="0"/>
        <v>-50</v>
      </c>
      <c r="G3" s="4">
        <f t="shared" si="1"/>
        <v>-17539787.629999999</v>
      </c>
    </row>
    <row r="4" spans="1:7" x14ac:dyDescent="0.35">
      <c r="A4" s="2" t="s">
        <v>9</v>
      </c>
      <c r="B4" s="6">
        <v>6</v>
      </c>
      <c r="C4" s="8">
        <v>1513887.11</v>
      </c>
      <c r="D4" s="6">
        <v>79</v>
      </c>
      <c r="E4" s="8">
        <v>12970283.890000001</v>
      </c>
      <c r="F4" s="4">
        <f t="shared" si="0"/>
        <v>-73</v>
      </c>
      <c r="G4" s="4">
        <f t="shared" si="1"/>
        <v>-11456396.780000001</v>
      </c>
    </row>
    <row r="5" spans="1:7" x14ac:dyDescent="0.35">
      <c r="A5" s="2" t="s">
        <v>10</v>
      </c>
      <c r="B5" s="6">
        <v>0</v>
      </c>
      <c r="C5" s="8">
        <v>0</v>
      </c>
      <c r="D5" s="6">
        <v>2</v>
      </c>
      <c r="E5" s="8">
        <v>679296.1</v>
      </c>
      <c r="F5" s="4">
        <f t="shared" si="0"/>
        <v>-2</v>
      </c>
      <c r="G5" s="4">
        <f t="shared" si="1"/>
        <v>-679296.1</v>
      </c>
    </row>
    <row r="6" spans="1:7" x14ac:dyDescent="0.35">
      <c r="A6" s="2" t="s">
        <v>11</v>
      </c>
      <c r="B6" s="6">
        <v>0</v>
      </c>
      <c r="C6" s="8">
        <v>0</v>
      </c>
      <c r="D6" s="6">
        <v>5</v>
      </c>
      <c r="E6" s="8">
        <v>665865.85</v>
      </c>
      <c r="F6" s="4">
        <f t="shared" si="0"/>
        <v>-5</v>
      </c>
      <c r="G6" s="4">
        <f t="shared" si="1"/>
        <v>-665865.85</v>
      </c>
    </row>
    <row r="7" spans="1:7" x14ac:dyDescent="0.35">
      <c r="A7" s="2" t="s">
        <v>12</v>
      </c>
      <c r="B7" s="6">
        <v>152</v>
      </c>
      <c r="C7" s="8">
        <v>30612412.010000002</v>
      </c>
      <c r="D7" s="6">
        <v>45</v>
      </c>
      <c r="E7" s="8">
        <v>17939817.699999999</v>
      </c>
      <c r="F7" s="4">
        <f t="shared" si="0"/>
        <v>107</v>
      </c>
      <c r="G7" s="4">
        <f t="shared" si="1"/>
        <v>12672594.310000002</v>
      </c>
    </row>
    <row r="8" spans="1:7" x14ac:dyDescent="0.35">
      <c r="A8" s="2" t="s">
        <v>13</v>
      </c>
      <c r="B8" s="6">
        <v>93</v>
      </c>
      <c r="C8" s="8">
        <v>19023231.039999999</v>
      </c>
      <c r="D8" s="6">
        <v>18</v>
      </c>
      <c r="E8" s="8">
        <v>5908491.7999999998</v>
      </c>
      <c r="F8" s="4">
        <f t="shared" si="0"/>
        <v>75</v>
      </c>
      <c r="G8" s="4">
        <f t="shared" si="1"/>
        <v>13114739.239999998</v>
      </c>
    </row>
    <row r="9" spans="1:7" x14ac:dyDescent="0.35">
      <c r="A9" s="2" t="s">
        <v>14</v>
      </c>
      <c r="B9" s="6">
        <v>102</v>
      </c>
      <c r="C9" s="8">
        <v>26891636.920000002</v>
      </c>
      <c r="D9" s="6">
        <v>73</v>
      </c>
      <c r="E9" s="8">
        <v>17272274.66</v>
      </c>
      <c r="F9" s="4">
        <f t="shared" si="0"/>
        <v>29</v>
      </c>
      <c r="G9" s="4">
        <f t="shared" si="1"/>
        <v>9619362.2600000016</v>
      </c>
    </row>
    <row r="10" spans="1:7" x14ac:dyDescent="0.35">
      <c r="A10" s="6" t="s">
        <v>15</v>
      </c>
      <c r="B10" s="6">
        <v>0</v>
      </c>
      <c r="C10" s="8">
        <v>0</v>
      </c>
      <c r="D10" s="6">
        <v>3</v>
      </c>
      <c r="E10" s="8">
        <v>87689.23</v>
      </c>
      <c r="F10" s="4">
        <f t="shared" si="0"/>
        <v>-3</v>
      </c>
      <c r="G10" s="4">
        <f t="shared" si="1"/>
        <v>-87689.23</v>
      </c>
    </row>
    <row r="11" spans="1:7" x14ac:dyDescent="0.35">
      <c r="A11" s="6" t="s">
        <v>16</v>
      </c>
      <c r="B11" s="6">
        <v>5</v>
      </c>
      <c r="C11" s="8">
        <v>249450.35</v>
      </c>
      <c r="D11" s="6">
        <v>16</v>
      </c>
      <c r="E11" s="8">
        <v>5082705.62</v>
      </c>
      <c r="F11" s="4">
        <f t="shared" si="0"/>
        <v>-11</v>
      </c>
      <c r="G11" s="4">
        <f t="shared" si="1"/>
        <v>-4833255.2700000005</v>
      </c>
    </row>
    <row r="12" spans="1:7" x14ac:dyDescent="0.35">
      <c r="A12" s="2" t="s">
        <v>17</v>
      </c>
      <c r="B12" s="6">
        <v>0</v>
      </c>
      <c r="C12" s="8">
        <v>0</v>
      </c>
      <c r="D12" s="6">
        <v>657</v>
      </c>
      <c r="E12" s="8">
        <v>120358556.63</v>
      </c>
      <c r="F12" s="4">
        <f t="shared" si="0"/>
        <v>-657</v>
      </c>
      <c r="G12" s="4">
        <f t="shared" si="1"/>
        <v>-120358556.63</v>
      </c>
    </row>
    <row r="13" spans="1:7" x14ac:dyDescent="0.35">
      <c r="A13" s="2" t="s">
        <v>18</v>
      </c>
      <c r="B13" s="6">
        <v>211</v>
      </c>
      <c r="C13" s="8">
        <v>49132001.939999998</v>
      </c>
      <c r="D13" s="6">
        <v>26</v>
      </c>
      <c r="E13" s="8">
        <v>3975140.46</v>
      </c>
      <c r="F13" s="4">
        <f t="shared" si="0"/>
        <v>185</v>
      </c>
      <c r="G13" s="4">
        <f t="shared" si="1"/>
        <v>45156861.479999997</v>
      </c>
    </row>
    <row r="14" spans="1:7" x14ac:dyDescent="0.35">
      <c r="A14" s="2" t="s">
        <v>19</v>
      </c>
      <c r="B14" s="6">
        <v>0</v>
      </c>
      <c r="C14" s="8">
        <v>0</v>
      </c>
      <c r="D14" s="6">
        <v>4</v>
      </c>
      <c r="E14" s="8">
        <v>181017.5</v>
      </c>
      <c r="F14" s="4">
        <f t="shared" si="0"/>
        <v>-4</v>
      </c>
      <c r="G14" s="4">
        <f t="shared" si="1"/>
        <v>-181017.5</v>
      </c>
    </row>
    <row r="15" spans="1:7" x14ac:dyDescent="0.35">
      <c r="A15" s="2" t="s">
        <v>20</v>
      </c>
      <c r="B15" s="6">
        <v>1</v>
      </c>
      <c r="C15" s="8">
        <v>236333.53</v>
      </c>
      <c r="D15" s="6">
        <v>4</v>
      </c>
      <c r="E15" s="8">
        <v>920549.86</v>
      </c>
      <c r="F15" s="4">
        <f t="shared" si="0"/>
        <v>-3</v>
      </c>
      <c r="G15" s="4">
        <f t="shared" si="1"/>
        <v>-684216.33</v>
      </c>
    </row>
    <row r="16" spans="1:7" x14ac:dyDescent="0.35">
      <c r="A16" s="2" t="s">
        <v>21</v>
      </c>
      <c r="B16" s="6">
        <v>177</v>
      </c>
      <c r="C16" s="8">
        <v>37044780.950000003</v>
      </c>
      <c r="D16" s="6">
        <v>32</v>
      </c>
      <c r="E16" s="8">
        <v>13794298</v>
      </c>
      <c r="F16" s="4">
        <f t="shared" si="0"/>
        <v>145</v>
      </c>
      <c r="G16" s="4">
        <f t="shared" si="1"/>
        <v>23250482.950000003</v>
      </c>
    </row>
    <row r="17" spans="1:7" x14ac:dyDescent="0.35">
      <c r="A17" s="2" t="s">
        <v>22</v>
      </c>
      <c r="B17" s="6">
        <v>0</v>
      </c>
      <c r="C17" s="8">
        <v>0</v>
      </c>
      <c r="D17" s="6">
        <v>4</v>
      </c>
      <c r="E17" s="8">
        <v>49487</v>
      </c>
      <c r="F17" s="4">
        <f t="shared" si="0"/>
        <v>-4</v>
      </c>
      <c r="G17" s="4">
        <f t="shared" si="1"/>
        <v>-49487</v>
      </c>
    </row>
    <row r="18" spans="1:7" x14ac:dyDescent="0.35">
      <c r="A18" s="2" t="s">
        <v>23</v>
      </c>
      <c r="B18" s="6">
        <v>0</v>
      </c>
      <c r="C18" s="8">
        <v>0</v>
      </c>
      <c r="D18" s="6">
        <v>0</v>
      </c>
      <c r="E18" s="8">
        <v>0</v>
      </c>
      <c r="F18" s="4">
        <f>SUM(B18-D18)</f>
        <v>0</v>
      </c>
      <c r="G18" s="4">
        <f>SUM(C18-E18)</f>
        <v>0</v>
      </c>
    </row>
    <row r="19" spans="1:7" x14ac:dyDescent="0.35">
      <c r="A19" s="2" t="s">
        <v>24</v>
      </c>
      <c r="B19" s="6">
        <v>89</v>
      </c>
      <c r="C19" s="8">
        <v>22050695.949999999</v>
      </c>
      <c r="D19" s="6">
        <v>28</v>
      </c>
      <c r="E19" s="8">
        <v>6693097.0599999996</v>
      </c>
      <c r="F19" s="4">
        <f t="shared" si="0"/>
        <v>61</v>
      </c>
      <c r="G19" s="4">
        <f t="shared" si="1"/>
        <v>15357598.890000001</v>
      </c>
    </row>
    <row r="20" spans="1:7" x14ac:dyDescent="0.35">
      <c r="A20" s="2" t="s">
        <v>25</v>
      </c>
      <c r="B20" s="6">
        <v>0</v>
      </c>
      <c r="C20" s="8">
        <v>0</v>
      </c>
      <c r="D20" s="6">
        <v>3</v>
      </c>
      <c r="E20" s="8">
        <v>212108</v>
      </c>
      <c r="F20" s="4"/>
      <c r="G20" s="4"/>
    </row>
    <row r="21" spans="1:7" x14ac:dyDescent="0.35">
      <c r="A21" s="2" t="s">
        <v>26</v>
      </c>
      <c r="B21" s="6">
        <v>10</v>
      </c>
      <c r="C21" s="8">
        <v>4842156.1900000004</v>
      </c>
      <c r="D21" s="6">
        <v>12</v>
      </c>
      <c r="E21" s="8">
        <v>1553448</v>
      </c>
      <c r="F21" s="4">
        <f t="shared" si="0"/>
        <v>-2</v>
      </c>
      <c r="G21" s="4">
        <f t="shared" si="1"/>
        <v>3288708.1900000004</v>
      </c>
    </row>
    <row r="22" spans="1:7" x14ac:dyDescent="0.35">
      <c r="A22" s="2" t="s">
        <v>27</v>
      </c>
      <c r="B22" s="6">
        <v>0</v>
      </c>
      <c r="C22" s="8">
        <v>0</v>
      </c>
      <c r="D22" s="6">
        <v>32</v>
      </c>
      <c r="E22" s="8">
        <v>3130645.51</v>
      </c>
      <c r="F22" s="4">
        <f t="shared" si="0"/>
        <v>-32</v>
      </c>
      <c r="G22" s="4">
        <f t="shared" si="1"/>
        <v>-3130645.51</v>
      </c>
    </row>
    <row r="23" spans="1:7" x14ac:dyDescent="0.35">
      <c r="A23" s="2" t="s">
        <v>28</v>
      </c>
      <c r="B23" s="6">
        <v>0</v>
      </c>
      <c r="C23" s="8">
        <v>0</v>
      </c>
      <c r="D23" s="6">
        <v>2</v>
      </c>
      <c r="E23" s="8">
        <v>196515.29</v>
      </c>
      <c r="F23" s="4">
        <f t="shared" ref="F23" si="2">SUM(B23-D23)</f>
        <v>-2</v>
      </c>
      <c r="G23" s="4">
        <f t="shared" ref="G23" si="3">SUM(C23-E23)</f>
        <v>-196515.29</v>
      </c>
    </row>
    <row r="24" spans="1:7" x14ac:dyDescent="0.35">
      <c r="A24" s="2" t="s">
        <v>29</v>
      </c>
      <c r="B24" s="6">
        <v>333</v>
      </c>
      <c r="C24" s="8">
        <v>65615664.950000003</v>
      </c>
      <c r="D24" s="6">
        <v>56</v>
      </c>
      <c r="E24" s="8">
        <v>27426920.469999999</v>
      </c>
      <c r="F24" s="4">
        <f t="shared" ref="F24" si="4">SUM(B24-D24)</f>
        <v>277</v>
      </c>
      <c r="G24" s="4">
        <f t="shared" ref="G24" si="5">SUM(C24-E24)</f>
        <v>38188744.480000004</v>
      </c>
    </row>
    <row r="25" spans="1:7" x14ac:dyDescent="0.35">
      <c r="A25" s="2" t="s">
        <v>30</v>
      </c>
      <c r="B25" s="6">
        <v>0</v>
      </c>
      <c r="C25" s="8">
        <v>0</v>
      </c>
      <c r="D25" s="6">
        <v>31</v>
      </c>
      <c r="E25" s="8">
        <v>1101753.1599999999</v>
      </c>
      <c r="F25" s="4">
        <f t="shared" si="0"/>
        <v>-31</v>
      </c>
      <c r="G25" s="4">
        <f t="shared" si="1"/>
        <v>-1101753.1599999999</v>
      </c>
    </row>
    <row r="26" spans="1:7" x14ac:dyDescent="0.35">
      <c r="A26" s="29" t="s">
        <v>35</v>
      </c>
      <c r="B26" s="31">
        <f>SUM(B2:B25)</f>
        <v>1192</v>
      </c>
      <c r="C26" s="34">
        <f t="shared" ref="C26:E26" si="6">SUM(C2:C25)</f>
        <v>259386446.94</v>
      </c>
      <c r="D26" s="31">
        <f t="shared" si="6"/>
        <v>1192</v>
      </c>
      <c r="E26" s="34">
        <f t="shared" si="6"/>
        <v>259386446.94</v>
      </c>
      <c r="F26" s="35"/>
      <c r="G26" s="35"/>
    </row>
    <row r="28" spans="1:7" x14ac:dyDescent="0.35">
      <c r="F28" s="5"/>
      <c r="G28" s="5"/>
    </row>
  </sheetData>
  <sortState xmlns:xlrd2="http://schemas.microsoft.com/office/spreadsheetml/2017/richdata2" ref="A2:G26">
    <sortCondition ref="A2:A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1FE2-4181-4BEA-A843-8867FF4A8F9B}">
  <dimension ref="A1:G27"/>
  <sheetViews>
    <sheetView workbookViewId="0"/>
  </sheetViews>
  <sheetFormatPr defaultRowHeight="14.5" x14ac:dyDescent="0.35"/>
  <cols>
    <col min="1" max="1" width="22.81640625" customWidth="1"/>
    <col min="2" max="2" width="24.453125" customWidth="1"/>
    <col min="3" max="3" width="21.81640625" customWidth="1"/>
    <col min="4" max="4" width="26.7265625" customWidth="1"/>
    <col min="5" max="5" width="25.54296875" customWidth="1"/>
    <col min="6" max="6" width="13.26953125" customWidth="1"/>
    <col min="7" max="7" width="17.26953125" customWidth="1"/>
  </cols>
  <sheetData>
    <row r="1" spans="1:7" x14ac:dyDescent="0.3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8" t="s">
        <v>5</v>
      </c>
      <c r="G1" s="28" t="s">
        <v>6</v>
      </c>
    </row>
    <row r="2" spans="1:7" x14ac:dyDescent="0.35">
      <c r="A2" s="2" t="s">
        <v>7</v>
      </c>
      <c r="B2" s="6">
        <v>2</v>
      </c>
      <c r="C2" s="8">
        <v>1806902.28</v>
      </c>
      <c r="D2" s="6">
        <v>5</v>
      </c>
      <c r="E2" s="8">
        <v>714583.53</v>
      </c>
      <c r="F2" s="4">
        <f t="shared" ref="F2:F24" si="0">SUM(B2-D2)</f>
        <v>-3</v>
      </c>
      <c r="G2" s="4">
        <f t="shared" ref="G2:G24" si="1">SUM(C2-E2)</f>
        <v>1092318.75</v>
      </c>
    </row>
    <row r="3" spans="1:7" x14ac:dyDescent="0.35">
      <c r="A3" s="2" t="s">
        <v>8</v>
      </c>
      <c r="B3" s="6">
        <v>8</v>
      </c>
      <c r="C3" s="8">
        <v>1889334.81</v>
      </c>
      <c r="D3" s="6">
        <v>23</v>
      </c>
      <c r="E3" s="8">
        <v>5548755.0199999996</v>
      </c>
      <c r="F3" s="4">
        <f t="shared" si="0"/>
        <v>-15</v>
      </c>
      <c r="G3" s="4">
        <f t="shared" si="1"/>
        <v>-3659420.2099999995</v>
      </c>
    </row>
    <row r="4" spans="1:7" x14ac:dyDescent="0.35">
      <c r="A4" s="2" t="s">
        <v>9</v>
      </c>
      <c r="B4" s="6">
        <v>0</v>
      </c>
      <c r="C4" s="8">
        <v>0</v>
      </c>
      <c r="D4" s="6">
        <v>68</v>
      </c>
      <c r="E4" s="8">
        <v>14621368.289999999</v>
      </c>
      <c r="F4" s="4">
        <f t="shared" si="0"/>
        <v>-68</v>
      </c>
      <c r="G4" s="4">
        <f t="shared" si="1"/>
        <v>-14621368.289999999</v>
      </c>
    </row>
    <row r="5" spans="1:7" x14ac:dyDescent="0.35">
      <c r="A5" s="2" t="s">
        <v>10</v>
      </c>
      <c r="B5" s="6">
        <v>0</v>
      </c>
      <c r="C5" s="8">
        <v>0</v>
      </c>
      <c r="D5" s="6">
        <v>3</v>
      </c>
      <c r="E5" s="8">
        <v>1301893.92</v>
      </c>
      <c r="F5" s="4">
        <f t="shared" si="0"/>
        <v>-3</v>
      </c>
      <c r="G5" s="4">
        <f t="shared" si="1"/>
        <v>-1301893.92</v>
      </c>
    </row>
    <row r="6" spans="1:7" x14ac:dyDescent="0.35">
      <c r="A6" s="2" t="s">
        <v>11</v>
      </c>
      <c r="B6" s="6">
        <v>0</v>
      </c>
      <c r="C6" s="8">
        <v>0</v>
      </c>
      <c r="D6" s="6">
        <v>4</v>
      </c>
      <c r="E6" s="8">
        <v>141058.32</v>
      </c>
      <c r="F6" s="4">
        <f t="shared" si="0"/>
        <v>-4</v>
      </c>
      <c r="G6" s="4">
        <f t="shared" si="1"/>
        <v>-141058.32</v>
      </c>
    </row>
    <row r="7" spans="1:7" x14ac:dyDescent="0.35">
      <c r="A7" s="2" t="s">
        <v>12</v>
      </c>
      <c r="B7" s="6">
        <v>107</v>
      </c>
      <c r="C7" s="8">
        <v>22491854.640000001</v>
      </c>
      <c r="D7" s="6">
        <v>21</v>
      </c>
      <c r="E7" s="8">
        <v>8573907.3699999992</v>
      </c>
      <c r="F7" s="4">
        <f t="shared" si="0"/>
        <v>86</v>
      </c>
      <c r="G7" s="4">
        <f t="shared" si="1"/>
        <v>13917947.270000001</v>
      </c>
    </row>
    <row r="8" spans="1:7" x14ac:dyDescent="0.35">
      <c r="A8" s="2" t="s">
        <v>13</v>
      </c>
      <c r="B8" s="6">
        <v>46</v>
      </c>
      <c r="C8" s="8">
        <v>11976045.039999999</v>
      </c>
      <c r="D8" s="6">
        <v>12</v>
      </c>
      <c r="E8" s="8">
        <v>6132607.2000000002</v>
      </c>
      <c r="F8" s="4">
        <f t="shared" si="0"/>
        <v>34</v>
      </c>
      <c r="G8" s="4">
        <f t="shared" si="1"/>
        <v>5843437.8399999989</v>
      </c>
    </row>
    <row r="9" spans="1:7" x14ac:dyDescent="0.35">
      <c r="A9" s="6" t="s">
        <v>14</v>
      </c>
      <c r="B9" s="6">
        <v>62</v>
      </c>
      <c r="C9" s="8">
        <v>16570765.539999999</v>
      </c>
      <c r="D9" s="6">
        <v>26</v>
      </c>
      <c r="E9" s="8">
        <v>5361395.45</v>
      </c>
      <c r="F9" s="4">
        <f t="shared" si="0"/>
        <v>36</v>
      </c>
      <c r="G9" s="4">
        <f t="shared" si="1"/>
        <v>11209370.09</v>
      </c>
    </row>
    <row r="10" spans="1:7" x14ac:dyDescent="0.35">
      <c r="A10" s="2" t="s">
        <v>15</v>
      </c>
      <c r="B10" s="6">
        <v>0</v>
      </c>
      <c r="C10" s="8">
        <v>0</v>
      </c>
      <c r="D10" s="6">
        <v>1</v>
      </c>
      <c r="E10" s="8">
        <v>23640.77</v>
      </c>
      <c r="F10" s="4">
        <f t="shared" ref="F10" si="2">SUM(B10-D10)</f>
        <v>-1</v>
      </c>
      <c r="G10" s="4">
        <f t="shared" ref="G10" si="3">SUM(C10-E10)</f>
        <v>-23640.77</v>
      </c>
    </row>
    <row r="11" spans="1:7" x14ac:dyDescent="0.35">
      <c r="A11" s="6" t="s">
        <v>16</v>
      </c>
      <c r="B11" s="6">
        <v>4</v>
      </c>
      <c r="C11" s="8">
        <v>916646.27</v>
      </c>
      <c r="D11" s="6">
        <v>11</v>
      </c>
      <c r="E11" s="8">
        <v>4819239.49</v>
      </c>
      <c r="F11" s="4">
        <f t="shared" si="0"/>
        <v>-7</v>
      </c>
      <c r="G11" s="4">
        <f t="shared" si="1"/>
        <v>-3902593.22</v>
      </c>
    </row>
    <row r="12" spans="1:7" x14ac:dyDescent="0.35">
      <c r="A12" s="6" t="s">
        <v>17</v>
      </c>
      <c r="B12" s="6">
        <v>0</v>
      </c>
      <c r="C12" s="8">
        <v>0</v>
      </c>
      <c r="D12" s="6">
        <v>552</v>
      </c>
      <c r="E12" s="8">
        <v>104425115.53</v>
      </c>
      <c r="F12" s="4">
        <f t="shared" si="0"/>
        <v>-552</v>
      </c>
      <c r="G12" s="4">
        <f t="shared" si="1"/>
        <v>-104425115.53</v>
      </c>
    </row>
    <row r="13" spans="1:7" x14ac:dyDescent="0.35">
      <c r="A13" s="2" t="s">
        <v>18</v>
      </c>
      <c r="B13" s="6">
        <v>181</v>
      </c>
      <c r="C13" s="8">
        <v>41828067.390000001</v>
      </c>
      <c r="D13" s="6">
        <v>15</v>
      </c>
      <c r="E13" s="8">
        <v>3097415.55</v>
      </c>
      <c r="F13" s="4">
        <f t="shared" si="0"/>
        <v>166</v>
      </c>
      <c r="G13" s="4">
        <f t="shared" si="1"/>
        <v>38730651.840000004</v>
      </c>
    </row>
    <row r="14" spans="1:7" x14ac:dyDescent="0.35">
      <c r="A14" s="2" t="s">
        <v>19</v>
      </c>
      <c r="B14" s="6">
        <v>0</v>
      </c>
      <c r="C14" s="8">
        <v>0</v>
      </c>
      <c r="D14" s="6">
        <v>10</v>
      </c>
      <c r="E14" s="8">
        <v>409447.4</v>
      </c>
      <c r="F14" s="4">
        <f t="shared" si="0"/>
        <v>-10</v>
      </c>
      <c r="G14" s="4">
        <f t="shared" si="1"/>
        <v>-409447.4</v>
      </c>
    </row>
    <row r="15" spans="1:7" x14ac:dyDescent="0.35">
      <c r="A15" s="2" t="s">
        <v>20</v>
      </c>
      <c r="B15" s="6">
        <v>2</v>
      </c>
      <c r="C15" s="8">
        <v>313024.59000000003</v>
      </c>
      <c r="D15" s="6">
        <v>7</v>
      </c>
      <c r="E15" s="8">
        <v>3183847.95</v>
      </c>
      <c r="F15" s="4">
        <f t="shared" si="0"/>
        <v>-5</v>
      </c>
      <c r="G15" s="4">
        <f t="shared" si="1"/>
        <v>-2870823.3600000003</v>
      </c>
    </row>
    <row r="16" spans="1:7" x14ac:dyDescent="0.35">
      <c r="A16" s="2" t="s">
        <v>21</v>
      </c>
      <c r="B16" s="6">
        <v>144</v>
      </c>
      <c r="C16" s="8">
        <v>27512510.010000002</v>
      </c>
      <c r="D16" s="6">
        <v>29</v>
      </c>
      <c r="E16" s="8">
        <v>10986126</v>
      </c>
      <c r="F16" s="4">
        <f t="shared" si="0"/>
        <v>115</v>
      </c>
      <c r="G16" s="4">
        <f t="shared" si="1"/>
        <v>16526384.010000002</v>
      </c>
    </row>
    <row r="17" spans="1:7" x14ac:dyDescent="0.35">
      <c r="A17" s="2" t="s">
        <v>22</v>
      </c>
      <c r="B17" s="6">
        <v>0</v>
      </c>
      <c r="C17" s="8">
        <v>0</v>
      </c>
      <c r="D17" s="6">
        <v>3</v>
      </c>
      <c r="E17" s="8">
        <v>50128</v>
      </c>
      <c r="F17" s="4">
        <f t="shared" si="0"/>
        <v>-3</v>
      </c>
      <c r="G17" s="4">
        <f t="shared" si="1"/>
        <v>-50128</v>
      </c>
    </row>
    <row r="18" spans="1:7" x14ac:dyDescent="0.35">
      <c r="A18" s="2" t="s">
        <v>23</v>
      </c>
      <c r="B18" s="6">
        <v>0</v>
      </c>
      <c r="C18" s="8">
        <v>0</v>
      </c>
      <c r="D18" s="6">
        <v>0</v>
      </c>
      <c r="E18" s="8">
        <v>0</v>
      </c>
      <c r="F18" s="4">
        <f t="shared" si="0"/>
        <v>0</v>
      </c>
      <c r="G18" s="4">
        <f t="shared" si="1"/>
        <v>0</v>
      </c>
    </row>
    <row r="19" spans="1:7" x14ac:dyDescent="0.35">
      <c r="A19" s="2" t="s">
        <v>24</v>
      </c>
      <c r="B19" s="6">
        <v>62</v>
      </c>
      <c r="C19" s="8">
        <v>15385997.35</v>
      </c>
      <c r="D19" s="6">
        <v>25</v>
      </c>
      <c r="E19" s="8">
        <v>8535372.7799999993</v>
      </c>
      <c r="F19" s="4">
        <f t="shared" si="0"/>
        <v>37</v>
      </c>
      <c r="G19" s="4">
        <f t="shared" si="1"/>
        <v>6850624.5700000003</v>
      </c>
    </row>
    <row r="20" spans="1:7" x14ac:dyDescent="0.35">
      <c r="A20" s="2" t="s">
        <v>25</v>
      </c>
      <c r="B20" s="6">
        <v>0</v>
      </c>
      <c r="C20" s="8">
        <v>0</v>
      </c>
      <c r="D20" s="6">
        <v>3</v>
      </c>
      <c r="E20" s="8">
        <v>153764</v>
      </c>
      <c r="F20" s="4">
        <f t="shared" si="0"/>
        <v>-3</v>
      </c>
      <c r="G20" s="4">
        <f t="shared" si="1"/>
        <v>-153764</v>
      </c>
    </row>
    <row r="21" spans="1:7" x14ac:dyDescent="0.35">
      <c r="A21" s="2" t="s">
        <v>26</v>
      </c>
      <c r="B21" s="6">
        <v>22</v>
      </c>
      <c r="C21" s="8">
        <v>10235034.18</v>
      </c>
      <c r="D21" s="6">
        <v>2</v>
      </c>
      <c r="E21" s="8">
        <v>132206</v>
      </c>
      <c r="F21" s="4">
        <f t="shared" si="0"/>
        <v>20</v>
      </c>
      <c r="G21" s="4">
        <f t="shared" si="1"/>
        <v>10102828.18</v>
      </c>
    </row>
    <row r="22" spans="1:7" x14ac:dyDescent="0.35">
      <c r="A22" s="2" t="s">
        <v>27</v>
      </c>
      <c r="B22" s="6">
        <v>0</v>
      </c>
      <c r="C22" s="8">
        <v>0</v>
      </c>
      <c r="D22" s="6">
        <v>20</v>
      </c>
      <c r="E22" s="8">
        <v>2132799.7000000002</v>
      </c>
      <c r="F22" s="4">
        <f t="shared" si="0"/>
        <v>-20</v>
      </c>
      <c r="G22" s="4">
        <f t="shared" si="1"/>
        <v>-2132799.7000000002</v>
      </c>
    </row>
    <row r="23" spans="1:7" x14ac:dyDescent="0.35">
      <c r="A23" s="2" t="s">
        <v>28</v>
      </c>
      <c r="B23" s="6">
        <v>0</v>
      </c>
      <c r="C23" s="8">
        <v>0</v>
      </c>
      <c r="D23" s="6">
        <v>0</v>
      </c>
      <c r="E23" s="8">
        <v>0</v>
      </c>
      <c r="F23" s="4">
        <f t="shared" si="0"/>
        <v>0</v>
      </c>
      <c r="G23" s="4">
        <f t="shared" si="1"/>
        <v>0</v>
      </c>
    </row>
    <row r="24" spans="1:7" x14ac:dyDescent="0.35">
      <c r="A24" s="2" t="s">
        <v>29</v>
      </c>
      <c r="B24" s="6">
        <v>258</v>
      </c>
      <c r="C24" s="8">
        <v>55529417.5</v>
      </c>
      <c r="D24" s="6">
        <v>46</v>
      </c>
      <c r="E24" s="8">
        <v>25756124.260000002</v>
      </c>
      <c r="F24" s="4">
        <f t="shared" si="0"/>
        <v>212</v>
      </c>
      <c r="G24" s="4">
        <f t="shared" si="1"/>
        <v>29773293.239999998</v>
      </c>
    </row>
    <row r="25" spans="1:7" x14ac:dyDescent="0.35">
      <c r="A25" s="2" t="s">
        <v>30</v>
      </c>
      <c r="B25" s="6">
        <v>0</v>
      </c>
      <c r="C25" s="8">
        <v>0</v>
      </c>
      <c r="D25" s="6">
        <v>12</v>
      </c>
      <c r="E25" s="8">
        <v>354803.07</v>
      </c>
      <c r="F25" s="4">
        <f t="shared" ref="F25" si="4">SUM(B25-D25)</f>
        <v>-12</v>
      </c>
      <c r="G25" s="4">
        <f t="shared" ref="G25" si="5">SUM(C25-E25)</f>
        <v>-354803.07</v>
      </c>
    </row>
    <row r="26" spans="1:7" x14ac:dyDescent="0.35">
      <c r="A26" s="29" t="s">
        <v>35</v>
      </c>
      <c r="B26" s="31">
        <f>SUM(B2:B25)</f>
        <v>898</v>
      </c>
      <c r="C26" s="36">
        <f t="shared" ref="C26:E26" si="6">SUM(C2:C25)</f>
        <v>206455599.60000002</v>
      </c>
      <c r="D26" s="31">
        <f t="shared" si="6"/>
        <v>898</v>
      </c>
      <c r="E26" s="36">
        <f t="shared" si="6"/>
        <v>206455599.59999999</v>
      </c>
      <c r="F26" s="31"/>
      <c r="G26" s="31"/>
    </row>
    <row r="27" spans="1:7" x14ac:dyDescent="0.35">
      <c r="F27" s="5"/>
      <c r="G27" s="5"/>
    </row>
  </sheetData>
  <sortState xmlns:xlrd2="http://schemas.microsoft.com/office/spreadsheetml/2017/richdata2" ref="A2:G24">
    <sortCondition ref="A2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Q2 2026</vt:lpstr>
      <vt:lpstr>fördelning mellan trad &amp; fond</vt:lpstr>
      <vt:lpstr>April</vt:lpstr>
      <vt:lpstr>Maj</vt:lpstr>
      <vt:lpstr>Juni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Jonatan Chauca</cp:lastModifiedBy>
  <cp:revision/>
  <dcterms:created xsi:type="dcterms:W3CDTF">2023-04-17T08:58:42Z</dcterms:created>
  <dcterms:modified xsi:type="dcterms:W3CDTF">2026-07-21T16:07:44Z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0d842a68-ad7d-4a83-8399-dc200610c472_Enabled">
    <vt:lpwstr>true</vt:lpwstr>
  </property>
  <property fmtid="{D5CDD505-2E9C-101B-9397-08002B2CF9AE}" pid="5" name="MSIP_Label_0d842a68-ad7d-4a83-8399-dc200610c472_SetDate">
    <vt:lpwstr>2023-04-17T08:58:59Z</vt:lpwstr>
  </property>
  <property fmtid="{D5CDD505-2E9C-101B-9397-08002B2CF9AE}" pid="6" name="MSIP_Label_0d842a68-ad7d-4a83-8399-dc200610c472_Method">
    <vt:lpwstr>Standard</vt:lpwstr>
  </property>
  <property fmtid="{D5CDD505-2E9C-101B-9397-08002B2CF9AE}" pid="7" name="MSIP_Label_0d842a68-ad7d-4a83-8399-dc200610c472_Name">
    <vt:lpwstr>0d842a68-ad7d-4a83-8399-dc200610c472</vt:lpwstr>
  </property>
  <property fmtid="{D5CDD505-2E9C-101B-9397-08002B2CF9AE}" pid="8" name="MSIP_Label_0d842a68-ad7d-4a83-8399-dc200610c472_SiteId">
    <vt:lpwstr>eead8bce-d10f-4053-bb3e-de872734ffd5</vt:lpwstr>
  </property>
  <property fmtid="{D5CDD505-2E9C-101B-9397-08002B2CF9AE}" pid="9" name="MSIP_Label_0d842a68-ad7d-4a83-8399-dc200610c472_ActionId">
    <vt:lpwstr>e5636014-b8e1-417a-bc27-169f2b6af953</vt:lpwstr>
  </property>
  <property fmtid="{D5CDD505-2E9C-101B-9397-08002B2CF9AE}" pid="10" name="MSIP_Label_0d842a68-ad7d-4a83-8399-dc200610c472_ContentBits">
    <vt:lpwstr>0</vt:lpwstr>
  </property>
  <property fmtid="{D5CDD505-2E9C-101B-9397-08002B2CF9AE}" pid="11" name="_AdHocReviewCycleID">
    <vt:i4>-1350235468</vt:i4>
  </property>
  <property fmtid="{D5CDD505-2E9C-101B-9397-08002B2CF9AE}" pid="12" name="_NewReviewCycle">
    <vt:lpwstr/>
  </property>
  <property fmtid="{D5CDD505-2E9C-101B-9397-08002B2CF9AE}" pid="13" name="_EmailSubject">
    <vt:lpwstr>statistik Q1 2023 till webben</vt:lpwstr>
  </property>
  <property fmtid="{D5CDD505-2E9C-101B-9397-08002B2CF9AE}" pid="14" name="_AuthorEmail">
    <vt:lpwstr>Daiva.Mills@skandikon.se</vt:lpwstr>
  </property>
  <property fmtid="{D5CDD505-2E9C-101B-9397-08002B2CF9AE}" pid="15" name="_AuthorEmailDisplayName">
    <vt:lpwstr>Daiva Mills</vt:lpwstr>
  </property>
  <property fmtid="{D5CDD505-2E9C-101B-9397-08002B2CF9AE}" pid="16" name="_ReviewingToolsShownOnce">
    <vt:lpwstr/>
  </property>
</Properties>
</file>